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hijith\OneDrive\Desktop\"/>
    </mc:Choice>
  </mc:AlternateContent>
  <xr:revisionPtr revIDLastSave="0" documentId="8_{3BB43C01-E504-4759-B3C1-CE80C2F0248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O3" i="1" s="1"/>
  <c r="I3" i="1"/>
  <c r="M3" i="1" s="1"/>
  <c r="K3" i="1"/>
  <c r="M4" i="1"/>
  <c r="N4" i="1" s="1"/>
  <c r="O4" i="1" s="1"/>
  <c r="M5" i="1"/>
  <c r="N5" i="1" s="1"/>
  <c r="O5" i="1" s="1"/>
  <c r="M6" i="1"/>
  <c r="N6" i="1" s="1"/>
  <c r="O6" i="1" s="1"/>
  <c r="H7" i="1"/>
  <c r="I7" i="1"/>
  <c r="M7" i="1" s="1"/>
  <c r="K7" i="1"/>
  <c r="H8" i="1"/>
  <c r="I8" i="1"/>
  <c r="M8" i="1" s="1"/>
  <c r="K8" i="1"/>
  <c r="H9" i="1"/>
  <c r="I9" i="1"/>
  <c r="M9" i="1" s="1"/>
  <c r="K9" i="1"/>
  <c r="H10" i="1"/>
  <c r="I10" i="1"/>
  <c r="M10" i="1" s="1"/>
  <c r="K10" i="1"/>
  <c r="H11" i="1"/>
  <c r="I11" i="1"/>
  <c r="M11" i="1" s="1"/>
  <c r="K11" i="1"/>
  <c r="H12" i="1"/>
  <c r="I12" i="1"/>
  <c r="M12" i="1" s="1"/>
  <c r="K12" i="1"/>
  <c r="H13" i="1"/>
  <c r="I13" i="1"/>
  <c r="K13" i="1"/>
  <c r="M13" i="1"/>
  <c r="N13" i="1" s="1"/>
  <c r="O13" i="1" s="1"/>
  <c r="H14" i="1"/>
  <c r="I14" i="1"/>
  <c r="K14" i="1"/>
  <c r="M14" i="1"/>
  <c r="H15" i="1"/>
  <c r="I15" i="1"/>
  <c r="K15" i="1"/>
  <c r="M15" i="1"/>
  <c r="N15" i="1" s="1"/>
  <c r="O15" i="1" s="1"/>
  <c r="H16" i="1"/>
  <c r="I16" i="1"/>
  <c r="K16" i="1"/>
  <c r="M16" i="1"/>
  <c r="N16" i="1" s="1"/>
  <c r="O16" i="1" s="1"/>
  <c r="H17" i="1"/>
  <c r="I17" i="1"/>
  <c r="K17" i="1"/>
  <c r="M17" i="1"/>
  <c r="N17" i="1" s="1"/>
  <c r="H18" i="1"/>
  <c r="I18" i="1"/>
  <c r="K18" i="1"/>
  <c r="M18" i="1"/>
  <c r="N18" i="1" s="1"/>
  <c r="O18" i="1" s="1"/>
  <c r="H19" i="1"/>
  <c r="I19" i="1"/>
  <c r="K19" i="1"/>
  <c r="M19" i="1"/>
  <c r="N19" i="1" s="1"/>
  <c r="H20" i="1"/>
  <c r="I20" i="1"/>
  <c r="N20" i="1" s="1"/>
  <c r="K20" i="1"/>
  <c r="M20" i="1"/>
  <c r="H21" i="1"/>
  <c r="I21" i="1"/>
  <c r="M21" i="1" s="1"/>
  <c r="K21" i="1"/>
  <c r="H22" i="1"/>
  <c r="I22" i="1"/>
  <c r="M22" i="1" s="1"/>
  <c r="K22" i="1"/>
  <c r="H23" i="1"/>
  <c r="I23" i="1"/>
  <c r="M23" i="1" s="1"/>
  <c r="K23" i="1"/>
  <c r="H24" i="1"/>
  <c r="I24" i="1"/>
  <c r="M24" i="1" s="1"/>
  <c r="K24" i="1"/>
  <c r="H25" i="1"/>
  <c r="I25" i="1"/>
  <c r="M25" i="1" s="1"/>
  <c r="K25" i="1"/>
  <c r="H26" i="1"/>
  <c r="I26" i="1"/>
  <c r="M26" i="1" s="1"/>
  <c r="K26" i="1"/>
  <c r="H27" i="1"/>
  <c r="I27" i="1"/>
  <c r="M27" i="1" s="1"/>
  <c r="K27" i="1"/>
  <c r="H28" i="1"/>
  <c r="I28" i="1"/>
  <c r="M28" i="1" s="1"/>
  <c r="K28" i="1"/>
  <c r="H29" i="1"/>
  <c r="I29" i="1"/>
  <c r="M29" i="1" s="1"/>
  <c r="K29" i="1"/>
  <c r="H30" i="1"/>
  <c r="I30" i="1"/>
  <c r="M30" i="1" s="1"/>
  <c r="K30" i="1"/>
  <c r="H31" i="1"/>
  <c r="I31" i="1"/>
  <c r="M31" i="1" s="1"/>
  <c r="N31" i="1" s="1"/>
  <c r="O31" i="1" s="1"/>
  <c r="K31" i="1"/>
  <c r="H32" i="1"/>
  <c r="I32" i="1"/>
  <c r="M32" i="1" s="1"/>
  <c r="N32" i="1" s="1"/>
  <c r="O32" i="1" s="1"/>
  <c r="K32" i="1"/>
  <c r="H33" i="1"/>
  <c r="I33" i="1"/>
  <c r="M33" i="1" s="1"/>
  <c r="N33" i="1" s="1"/>
  <c r="O33" i="1" s="1"/>
  <c r="K33" i="1"/>
  <c r="H34" i="1"/>
  <c r="I34" i="1"/>
  <c r="M34" i="1" s="1"/>
  <c r="N34" i="1" s="1"/>
  <c r="O34" i="1" s="1"/>
  <c r="K34" i="1"/>
  <c r="M35" i="1"/>
  <c r="N35" i="1" s="1"/>
  <c r="O35" i="1" s="1"/>
  <c r="M36" i="1"/>
  <c r="N36" i="1" s="1"/>
  <c r="O36" i="1" s="1"/>
  <c r="M37" i="1"/>
  <c r="N37" i="1" s="1"/>
  <c r="O37" i="1" s="1"/>
  <c r="H38" i="1"/>
  <c r="I38" i="1"/>
  <c r="M38" i="1" s="1"/>
  <c r="N38" i="1" s="1"/>
  <c r="O38" i="1" s="1"/>
  <c r="K38" i="1"/>
  <c r="H39" i="1"/>
  <c r="I39" i="1"/>
  <c r="M39" i="1" s="1"/>
  <c r="N39" i="1" s="1"/>
  <c r="K39" i="1"/>
  <c r="H40" i="1"/>
  <c r="I40" i="1"/>
  <c r="M40" i="1" s="1"/>
  <c r="K40" i="1"/>
  <c r="H41" i="1"/>
  <c r="I41" i="1"/>
  <c r="M41" i="1" s="1"/>
  <c r="N41" i="1" s="1"/>
  <c r="K41" i="1"/>
  <c r="H42" i="1"/>
  <c r="I42" i="1"/>
  <c r="K42" i="1"/>
  <c r="M42" i="1"/>
  <c r="N42" i="1" s="1"/>
  <c r="O42" i="1" s="1"/>
  <c r="H43" i="1"/>
  <c r="I43" i="1"/>
  <c r="M43" i="1" s="1"/>
  <c r="K43" i="1"/>
  <c r="H44" i="1"/>
  <c r="I44" i="1"/>
  <c r="K44" i="1"/>
  <c r="M44" i="1"/>
  <c r="N44" i="1" s="1"/>
  <c r="H45" i="1"/>
  <c r="I45" i="1"/>
  <c r="M45" i="1" s="1"/>
  <c r="K45" i="1"/>
  <c r="H46" i="1"/>
  <c r="I46" i="1"/>
  <c r="M46" i="1" s="1"/>
  <c r="K46" i="1"/>
  <c r="H47" i="1"/>
  <c r="I47" i="1"/>
  <c r="M47" i="1" s="1"/>
  <c r="K47" i="1"/>
  <c r="H48" i="1"/>
  <c r="I48" i="1"/>
  <c r="M48" i="1" s="1"/>
  <c r="K48" i="1"/>
  <c r="H49" i="1"/>
  <c r="I49" i="1"/>
  <c r="M49" i="1" s="1"/>
  <c r="K49" i="1"/>
  <c r="H50" i="1"/>
  <c r="I50" i="1"/>
  <c r="M50" i="1" s="1"/>
  <c r="K50" i="1"/>
  <c r="O51" i="1"/>
  <c r="I55" i="1"/>
  <c r="I56" i="1" s="1"/>
  <c r="H71" i="1"/>
  <c r="I57" i="1" l="1"/>
  <c r="N43" i="1"/>
  <c r="O43" i="1" s="1"/>
  <c r="N40" i="1"/>
  <c r="O40" i="1" s="1"/>
  <c r="N14" i="1"/>
  <c r="O14" i="1" s="1"/>
  <c r="N46" i="1"/>
  <c r="N45" i="1"/>
  <c r="O45" i="1" s="1"/>
  <c r="N23" i="1"/>
  <c r="N22" i="1"/>
  <c r="O22" i="1" s="1"/>
  <c r="N21" i="1"/>
  <c r="O21" i="1" s="1"/>
  <c r="N47" i="1"/>
  <c r="N27" i="1"/>
  <c r="N26" i="1"/>
  <c r="O26" i="1" s="1"/>
  <c r="N25" i="1"/>
  <c r="O25" i="1" s="1"/>
  <c r="N24" i="1"/>
  <c r="O24" i="1" s="1"/>
  <c r="N50" i="1"/>
  <c r="O50" i="1" s="1"/>
  <c r="N49" i="1"/>
  <c r="O49" i="1" s="1"/>
  <c r="N48" i="1"/>
  <c r="O48" i="1" s="1"/>
  <c r="N30" i="1"/>
  <c r="N29" i="1"/>
  <c r="O29" i="1" s="1"/>
  <c r="N28" i="1"/>
  <c r="O28" i="1" s="1"/>
  <c r="N12" i="1"/>
  <c r="N11" i="1"/>
  <c r="O11" i="1" s="1"/>
  <c r="N10" i="1"/>
  <c r="O10" i="1" s="1"/>
  <c r="N9" i="1"/>
  <c r="O9" i="1" s="1"/>
  <c r="N8" i="1"/>
  <c r="O8" i="1" s="1"/>
  <c r="N7" i="1"/>
  <c r="O7" i="1" s="1"/>
  <c r="N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3" i="1"/>
  <c r="P38" i="1"/>
  <c r="P39" i="1"/>
  <c r="P40" i="1"/>
  <c r="P41" i="1"/>
  <c r="P42" i="1"/>
  <c r="P43" i="1"/>
  <c r="P44" i="1"/>
  <c r="O53" i="1" l="1"/>
  <c r="N51" i="1"/>
  <c r="O52" i="1" s="1"/>
  <c r="F37" i="1"/>
  <c r="F36" i="1"/>
  <c r="F35" i="1"/>
  <c r="F6" i="1"/>
  <c r="F5" i="1"/>
  <c r="F4" i="1"/>
  <c r="P6" i="1" l="1"/>
  <c r="I6" i="1"/>
  <c r="K6" i="1"/>
  <c r="H6" i="1"/>
  <c r="P35" i="1"/>
  <c r="H35" i="1"/>
  <c r="I35" i="1"/>
  <c r="K35" i="1"/>
  <c r="P36" i="1"/>
  <c r="H36" i="1"/>
  <c r="I36" i="1"/>
  <c r="K36" i="1"/>
  <c r="P37" i="1"/>
  <c r="K37" i="1"/>
  <c r="H37" i="1"/>
  <c r="I37" i="1"/>
  <c r="P5" i="1"/>
  <c r="I5" i="1"/>
  <c r="K5" i="1"/>
  <c r="H5" i="1"/>
  <c r="P4" i="1"/>
  <c r="I4" i="1"/>
  <c r="K4" i="1"/>
  <c r="H4" i="1"/>
</calcChain>
</file>

<file path=xl/sharedStrings.xml><?xml version="1.0" encoding="utf-8"?>
<sst xmlns="http://schemas.openxmlformats.org/spreadsheetml/2006/main" count="169" uniqueCount="90">
  <si>
    <t>Audiology Today</t>
  </si>
  <si>
    <t>American Academy of Audiology</t>
  </si>
  <si>
    <t>Print</t>
  </si>
  <si>
    <t>Electronic</t>
  </si>
  <si>
    <t>Disabilities and Impairments</t>
  </si>
  <si>
    <t>Akshat</t>
  </si>
  <si>
    <t>Indian Journal of Applied Linguistics</t>
  </si>
  <si>
    <t>Bahri</t>
  </si>
  <si>
    <t>Journal of Advanced Linguistic Studies</t>
  </si>
  <si>
    <t>Education and Training in Autism and Developmental Disabilities</t>
  </si>
  <si>
    <t>Council for Exceptional Children</t>
  </si>
  <si>
    <t>Applied Psycholinguistics </t>
  </si>
  <si>
    <t>CUP</t>
  </si>
  <si>
    <t>Bilingualism : Language and Cognition</t>
  </si>
  <si>
    <t>Journal of Child Language</t>
  </si>
  <si>
    <t>Journal of the International Phonetic Association</t>
  </si>
  <si>
    <t>Phonology</t>
  </si>
  <si>
    <t>American Journal of Otolaryngology</t>
  </si>
  <si>
    <t>Elsevier</t>
  </si>
  <si>
    <t>Applied Acoustics</t>
  </si>
  <si>
    <t>Brain and Language</t>
  </si>
  <si>
    <t>Cortex</t>
  </si>
  <si>
    <t>Hearing Research</t>
  </si>
  <si>
    <t>International Journal of Pediatric Otorhinolaryngology</t>
  </si>
  <si>
    <t>Journal of Communication Disorders</t>
  </si>
  <si>
    <t>Journal of Fluency Disorders</t>
  </si>
  <si>
    <t>Journal of Memory and Language</t>
  </si>
  <si>
    <t>Journal of Neurolinguistics</t>
  </si>
  <si>
    <t>Journal of Phonetics</t>
  </si>
  <si>
    <t>Journal of Voice</t>
  </si>
  <si>
    <t>Language Sciences</t>
  </si>
  <si>
    <t>Otolaryngologic Clinics of North America</t>
  </si>
  <si>
    <t>Research in Autism Spectrum Disorders</t>
  </si>
  <si>
    <t>Speech Communication</t>
  </si>
  <si>
    <t>Trends in Cognitive Sciences</t>
  </si>
  <si>
    <t>International Journal of Speech Language and the Law</t>
  </si>
  <si>
    <t xml:space="preserve">Equinox Publishing </t>
  </si>
  <si>
    <t>Journal of Interactional Research in Communication Disorders</t>
  </si>
  <si>
    <t>Equinox Publishing</t>
  </si>
  <si>
    <t>Journal of Vestibular Research</t>
  </si>
  <si>
    <t>IOS Press</t>
  </si>
  <si>
    <t>JAMA Otolaryngology Head and Neck Surgery</t>
  </si>
  <si>
    <t>JAMA</t>
  </si>
  <si>
    <t>American Annals of the Deaf</t>
  </si>
  <si>
    <t>JHU Press</t>
  </si>
  <si>
    <t>Journal of the Indian Academy of Applied Psychology</t>
  </si>
  <si>
    <t>Journal of Communication</t>
  </si>
  <si>
    <t>KRE</t>
  </si>
  <si>
    <t>Journal of Laryngology and Voice</t>
  </si>
  <si>
    <t>Medknow</t>
  </si>
  <si>
    <t>Journal of Singing</t>
  </si>
  <si>
    <t>NATS</t>
  </si>
  <si>
    <t>Annals of Dyslexia</t>
  </si>
  <si>
    <t>Springer</t>
  </si>
  <si>
    <t>Dysphagia</t>
  </si>
  <si>
    <t>International Journal of Speech Technology</t>
  </si>
  <si>
    <t>Journal of Autism and Developmental Disorders</t>
  </si>
  <si>
    <t>Journal of Psycholinguistic Research</t>
  </si>
  <si>
    <t>Reading and Writing</t>
  </si>
  <si>
    <t>Autism Research</t>
  </si>
  <si>
    <t>Wiley</t>
  </si>
  <si>
    <t>Dyslexia</t>
  </si>
  <si>
    <t>International Journal of Language and Communication Disorders</t>
  </si>
  <si>
    <t>Language Learning</t>
  </si>
  <si>
    <t>Laryngoscope</t>
  </si>
  <si>
    <t>Learning Disabilities Research &amp; Practice</t>
  </si>
  <si>
    <t>Sl No</t>
  </si>
  <si>
    <t>Publisher</t>
  </si>
  <si>
    <t>Journal</t>
  </si>
  <si>
    <t>Discount Rate</t>
  </si>
  <si>
    <t xml:space="preserve">After Discount Currency Value (INR) </t>
  </si>
  <si>
    <t>Indian Academy of Applied Psychology</t>
  </si>
  <si>
    <t>US Dollar</t>
  </si>
  <si>
    <t>UK Pound</t>
  </si>
  <si>
    <t xml:space="preserve">Euro </t>
  </si>
  <si>
    <t>Exchange Rate as per GOC July 2021</t>
  </si>
  <si>
    <t>Recorded Bid Price</t>
  </si>
  <si>
    <t>Surya Total :</t>
  </si>
  <si>
    <t>Difference</t>
  </si>
  <si>
    <t>Surya Info Recorded Sub Total Amount</t>
  </si>
  <si>
    <t>Exchange Rate ( Enclosed)</t>
  </si>
  <si>
    <t>Mode of subscription</t>
  </si>
  <si>
    <t xml:space="preserve">Percentage in Difference </t>
  </si>
  <si>
    <t>Percentage in Difference</t>
  </si>
  <si>
    <t>Difference ( Rate in 2020- Rate in 2021)</t>
  </si>
  <si>
    <t>Quoted Rates in 2021</t>
  </si>
  <si>
    <t xml:space="preserve">Previous subscription price </t>
  </si>
  <si>
    <t>Remarks</t>
  </si>
  <si>
    <t>Original price is $154</t>
  </si>
  <si>
    <t>Not subsribed in 2020. The price mentioned is that of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</si>
</sst>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  <numFmt numFmtId="165" formatCode="_-[$$-409]* #,##0.00_ ;_-[$$-409]* \-#,##0.00\ ;_-[$$-409]* &quot;-&quot;??_ ;_-@_ "/>
    <numFmt numFmtId="166" formatCode="_-[$£-809]* #,##0.00_-;\-[$£-809]* #,##0.00_-;_-[$£-809]* &quot;-&quot;??_-;_-@_-"/>
    <numFmt numFmtId="167" formatCode="_ [$€-2]\ * #,##0.00_ ;_ [$€-2]\ * \-#,##0.00_ ;_ [$€-2]\ * &quot;-&quot;??_ ;_ @_ "/>
    <numFmt numFmtId="168" formatCode="&quot;₹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0" fillId="0" borderId="0" xfId="3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2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/>
    <xf numFmtId="43" fontId="0" fillId="0" borderId="0" xfId="1" applyFont="1" applyBorder="1"/>
    <xf numFmtId="2" fontId="3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/>
    <xf numFmtId="9" fontId="6" fillId="0" borderId="0" xfId="4" applyNumberForma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/>
    <xf numFmtId="2" fontId="10" fillId="0" borderId="1" xfId="0" applyNumberFormat="1" applyFont="1" applyBorder="1"/>
    <xf numFmtId="0" fontId="10" fillId="0" borderId="1" xfId="0" applyFont="1" applyBorder="1"/>
    <xf numFmtId="44" fontId="10" fillId="0" borderId="1" xfId="2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4" fontId="10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9" fontId="10" fillId="0" borderId="1" xfId="3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/>
    <xf numFmtId="165" fontId="9" fillId="0" borderId="1" xfId="0" applyNumberFormat="1" applyFont="1" applyBorder="1" applyAlignment="1"/>
    <xf numFmtId="164" fontId="10" fillId="0" borderId="1" xfId="0" applyNumberFormat="1" applyFont="1" applyBorder="1" applyAlignment="1"/>
    <xf numFmtId="2" fontId="10" fillId="0" borderId="1" xfId="0" applyNumberFormat="1" applyFont="1" applyBorder="1" applyAlignment="1"/>
    <xf numFmtId="0" fontId="10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wrapText="1"/>
    </xf>
    <xf numFmtId="166" fontId="0" fillId="0" borderId="1" xfId="0" applyNumberFormat="1" applyFont="1" applyBorder="1" applyAlignment="1">
      <alignment horizontal="center" wrapText="1"/>
    </xf>
    <xf numFmtId="167" fontId="0" fillId="0" borderId="1" xfId="0" applyNumberFormat="1" applyFont="1" applyBorder="1" applyAlignment="1">
      <alignment horizontal="center" wrapText="1"/>
    </xf>
    <xf numFmtId="165" fontId="0" fillId="0" borderId="1" xfId="0" applyNumberFormat="1" applyBorder="1"/>
    <xf numFmtId="164" fontId="0" fillId="0" borderId="1" xfId="2" applyNumberFormat="1" applyFont="1" applyBorder="1"/>
    <xf numFmtId="166" fontId="0" fillId="0" borderId="1" xfId="0" applyNumberFormat="1" applyBorder="1"/>
    <xf numFmtId="164" fontId="0" fillId="0" borderId="1" xfId="0" applyNumberFormat="1" applyBorder="1"/>
    <xf numFmtId="167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tabSelected="1" topLeftCell="A23" zoomScale="93" zoomScaleNormal="93" workbookViewId="0">
      <selection activeCell="P30" sqref="P30"/>
    </sheetView>
  </sheetViews>
  <sheetFormatPr defaultRowHeight="15" x14ac:dyDescent="0.25"/>
  <cols>
    <col min="1" max="1" width="3.7109375" customWidth="1"/>
    <col min="2" max="2" width="7" customWidth="1"/>
    <col min="3" max="3" width="39.28515625" customWidth="1"/>
    <col min="4" max="4" width="31" customWidth="1"/>
    <col min="5" max="5" width="15.28515625" customWidth="1"/>
    <col min="6" max="7" width="15.5703125" customWidth="1"/>
    <col min="8" max="8" width="2.85546875" hidden="1" customWidth="1"/>
    <col min="9" max="9" width="6.28515625" hidden="1" customWidth="1"/>
    <col min="10" max="10" width="4.7109375" hidden="1" customWidth="1"/>
    <col min="11" max="11" width="4" hidden="1" customWidth="1"/>
    <col min="12" max="12" width="6.140625" hidden="1" customWidth="1"/>
    <col min="13" max="13" width="6.42578125" hidden="1" customWidth="1"/>
    <col min="14" max="14" width="11.5703125" hidden="1" customWidth="1"/>
    <col min="15" max="15" width="20.28515625" hidden="1" customWidth="1"/>
    <col min="16" max="16" width="16.42578125" customWidth="1"/>
  </cols>
  <sheetData>
    <row r="1" spans="2:16" ht="18.75" x14ac:dyDescent="0.3">
      <c r="E1" s="2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</row>
    <row r="2" spans="2:16" ht="86.25" customHeight="1" x14ac:dyDescent="0.25">
      <c r="B2" s="28" t="s">
        <v>66</v>
      </c>
      <c r="C2" s="28" t="s">
        <v>68</v>
      </c>
      <c r="D2" s="28" t="s">
        <v>67</v>
      </c>
      <c r="E2" s="28" t="s">
        <v>81</v>
      </c>
      <c r="F2" s="28" t="s">
        <v>85</v>
      </c>
      <c r="G2" s="28" t="s">
        <v>86</v>
      </c>
      <c r="H2" s="28" t="s">
        <v>78</v>
      </c>
      <c r="I2" s="28" t="s">
        <v>84</v>
      </c>
      <c r="J2" s="28" t="s">
        <v>83</v>
      </c>
      <c r="K2" s="28" t="s">
        <v>78</v>
      </c>
      <c r="L2" s="28" t="s">
        <v>82</v>
      </c>
      <c r="M2" s="28" t="s">
        <v>69</v>
      </c>
      <c r="N2" s="28" t="s">
        <v>70</v>
      </c>
      <c r="O2" s="28" t="s">
        <v>76</v>
      </c>
      <c r="P2" s="56" t="s">
        <v>87</v>
      </c>
    </row>
    <row r="3" spans="2:16" ht="45.75" customHeight="1" x14ac:dyDescent="0.3">
      <c r="B3" s="39">
        <v>1</v>
      </c>
      <c r="C3" s="33" t="s">
        <v>0</v>
      </c>
      <c r="D3" s="40" t="s">
        <v>1</v>
      </c>
      <c r="E3" s="34" t="s">
        <v>2</v>
      </c>
      <c r="F3" s="41">
        <v>154</v>
      </c>
      <c r="G3" s="46">
        <v>154</v>
      </c>
      <c r="H3" s="35">
        <f>G3-F3</f>
        <v>0</v>
      </c>
      <c r="I3" s="37">
        <f>G3-F3</f>
        <v>0</v>
      </c>
      <c r="J3" s="38"/>
      <c r="K3" s="44">
        <f>F3-G3</f>
        <v>0</v>
      </c>
      <c r="L3" s="29">
        <v>0.01</v>
      </c>
      <c r="M3" s="38">
        <f>I3*L3</f>
        <v>0</v>
      </c>
      <c r="N3" s="37">
        <f>I3-M3</f>
        <v>0</v>
      </c>
      <c r="O3" s="36">
        <f>H3-(H3*L3)</f>
        <v>0</v>
      </c>
      <c r="P3" s="51" t="s">
        <v>88</v>
      </c>
    </row>
    <row r="4" spans="2:16" ht="18.75" x14ac:dyDescent="0.3">
      <c r="B4" s="19">
        <v>2</v>
      </c>
      <c r="C4" s="20" t="s">
        <v>4</v>
      </c>
      <c r="D4" s="18" t="s">
        <v>5</v>
      </c>
      <c r="E4" s="18" t="s">
        <v>2</v>
      </c>
      <c r="F4" s="31">
        <f>J4</f>
        <v>1000</v>
      </c>
      <c r="G4" s="47">
        <v>1000</v>
      </c>
      <c r="H4" s="35">
        <f t="shared" ref="H4:H50" si="0">G4-F4</f>
        <v>0</v>
      </c>
      <c r="I4" s="37">
        <f t="shared" ref="I4:I50" si="1">G4-F4</f>
        <v>0</v>
      </c>
      <c r="J4" s="21">
        <v>1000</v>
      </c>
      <c r="K4" s="44">
        <f t="shared" ref="K4:K50" si="2">F4-G4</f>
        <v>0</v>
      </c>
      <c r="L4" s="29">
        <v>0.01</v>
      </c>
      <c r="M4" s="21">
        <f>J4*L4</f>
        <v>10</v>
      </c>
      <c r="N4" s="22">
        <f>J4-M4</f>
        <v>990</v>
      </c>
      <c r="O4" s="21">
        <f t="shared" ref="O4:O11" si="3">N4</f>
        <v>990</v>
      </c>
      <c r="P4" s="52">
        <f t="shared" ref="P3:P29" si="4">G4-F4</f>
        <v>0</v>
      </c>
    </row>
    <row r="5" spans="2:16" ht="37.5" x14ac:dyDescent="0.3">
      <c r="B5" s="19">
        <v>3</v>
      </c>
      <c r="C5" s="20" t="s">
        <v>6</v>
      </c>
      <c r="D5" s="18" t="s">
        <v>7</v>
      </c>
      <c r="E5" s="18" t="s">
        <v>2</v>
      </c>
      <c r="F5" s="31">
        <f>J5</f>
        <v>2399</v>
      </c>
      <c r="G5" s="48">
        <v>2399</v>
      </c>
      <c r="H5" s="35">
        <f t="shared" si="0"/>
        <v>0</v>
      </c>
      <c r="I5" s="37">
        <f t="shared" si="1"/>
        <v>0</v>
      </c>
      <c r="J5" s="21">
        <v>2399</v>
      </c>
      <c r="K5" s="44">
        <f t="shared" si="2"/>
        <v>0</v>
      </c>
      <c r="L5" s="29">
        <v>0.01</v>
      </c>
      <c r="M5" s="21">
        <f>J5*L5</f>
        <v>23.990000000000002</v>
      </c>
      <c r="N5" s="22">
        <f>J5-M5</f>
        <v>2375.0100000000002</v>
      </c>
      <c r="O5" s="24">
        <f t="shared" si="3"/>
        <v>2375.0100000000002</v>
      </c>
      <c r="P5" s="52">
        <f t="shared" si="4"/>
        <v>0</v>
      </c>
    </row>
    <row r="6" spans="2:16" ht="37.5" x14ac:dyDescent="0.3">
      <c r="B6" s="19">
        <v>4</v>
      </c>
      <c r="C6" s="20" t="s">
        <v>8</v>
      </c>
      <c r="D6" s="18" t="s">
        <v>7</v>
      </c>
      <c r="E6" s="18" t="s">
        <v>2</v>
      </c>
      <c r="F6" s="31">
        <f>J6</f>
        <v>2399</v>
      </c>
      <c r="G6" s="48">
        <v>2399</v>
      </c>
      <c r="H6" s="35">
        <f t="shared" si="0"/>
        <v>0</v>
      </c>
      <c r="I6" s="37">
        <f t="shared" si="1"/>
        <v>0</v>
      </c>
      <c r="J6" s="21">
        <v>2399</v>
      </c>
      <c r="K6" s="44">
        <f t="shared" si="2"/>
        <v>0</v>
      </c>
      <c r="L6" s="29">
        <v>0.01</v>
      </c>
      <c r="M6" s="21">
        <f>J6*L6</f>
        <v>23.990000000000002</v>
      </c>
      <c r="N6" s="22">
        <f>J6-M6</f>
        <v>2375.0100000000002</v>
      </c>
      <c r="O6" s="24">
        <f t="shared" si="3"/>
        <v>2375.0100000000002</v>
      </c>
      <c r="P6" s="52">
        <f t="shared" si="4"/>
        <v>0</v>
      </c>
    </row>
    <row r="7" spans="2:16" ht="37.5" x14ac:dyDescent="0.3">
      <c r="B7" s="19">
        <v>5</v>
      </c>
      <c r="C7" s="20" t="s">
        <v>9</v>
      </c>
      <c r="D7" s="20" t="s">
        <v>10</v>
      </c>
      <c r="E7" s="18" t="s">
        <v>2</v>
      </c>
      <c r="F7" s="41">
        <v>254</v>
      </c>
      <c r="G7" s="46">
        <v>254</v>
      </c>
      <c r="H7" s="35">
        <f t="shared" si="0"/>
        <v>0</v>
      </c>
      <c r="I7" s="37">
        <f t="shared" si="1"/>
        <v>0</v>
      </c>
      <c r="J7" s="23"/>
      <c r="K7" s="44">
        <f t="shared" si="2"/>
        <v>0</v>
      </c>
      <c r="L7" s="29">
        <v>0.01</v>
      </c>
      <c r="M7" s="23">
        <f t="shared" ref="M7:M34" si="5">I7*L7</f>
        <v>0</v>
      </c>
      <c r="N7" s="22">
        <f t="shared" ref="N7:N34" si="6">I7-M7</f>
        <v>0</v>
      </c>
      <c r="O7" s="24">
        <f t="shared" si="3"/>
        <v>0</v>
      </c>
      <c r="P7" s="51">
        <f t="shared" si="4"/>
        <v>0</v>
      </c>
    </row>
    <row r="8" spans="2:16" ht="18.75" x14ac:dyDescent="0.3">
      <c r="B8" s="19">
        <v>6</v>
      </c>
      <c r="C8" s="20" t="s">
        <v>11</v>
      </c>
      <c r="D8" s="18" t="s">
        <v>12</v>
      </c>
      <c r="E8" s="18" t="s">
        <v>3</v>
      </c>
      <c r="F8" s="42">
        <v>437</v>
      </c>
      <c r="G8" s="49">
        <v>405.65</v>
      </c>
      <c r="H8" s="35">
        <f t="shared" si="0"/>
        <v>-31.350000000000023</v>
      </c>
      <c r="I8" s="37">
        <f t="shared" si="1"/>
        <v>-31.350000000000023</v>
      </c>
      <c r="J8" s="23"/>
      <c r="K8" s="44">
        <f t="shared" si="2"/>
        <v>31.350000000000023</v>
      </c>
      <c r="L8" s="29">
        <v>0.01</v>
      </c>
      <c r="M8" s="23">
        <f t="shared" si="5"/>
        <v>-0.31350000000000022</v>
      </c>
      <c r="N8" s="22">
        <f t="shared" si="6"/>
        <v>-31.036500000000022</v>
      </c>
      <c r="O8" s="24">
        <f t="shared" si="3"/>
        <v>-31.036500000000022</v>
      </c>
      <c r="P8" s="53">
        <f t="shared" si="4"/>
        <v>-31.350000000000023</v>
      </c>
    </row>
    <row r="9" spans="2:16" ht="37.5" x14ac:dyDescent="0.3">
      <c r="B9" s="19">
        <v>7</v>
      </c>
      <c r="C9" s="20" t="s">
        <v>13</v>
      </c>
      <c r="D9" s="18" t="s">
        <v>12</v>
      </c>
      <c r="E9" s="18" t="s">
        <v>3</v>
      </c>
      <c r="F9" s="42">
        <v>507</v>
      </c>
      <c r="G9" s="49">
        <v>469.3</v>
      </c>
      <c r="H9" s="35">
        <f t="shared" si="0"/>
        <v>-37.699999999999989</v>
      </c>
      <c r="I9" s="37">
        <f t="shared" si="1"/>
        <v>-37.699999999999989</v>
      </c>
      <c r="J9" s="23"/>
      <c r="K9" s="44">
        <f t="shared" si="2"/>
        <v>37.699999999999989</v>
      </c>
      <c r="L9" s="29">
        <v>0.01</v>
      </c>
      <c r="M9" s="23">
        <f t="shared" si="5"/>
        <v>-0.37699999999999989</v>
      </c>
      <c r="N9" s="22">
        <f t="shared" si="6"/>
        <v>-37.322999999999986</v>
      </c>
      <c r="O9" s="21">
        <f t="shared" si="3"/>
        <v>-37.322999999999986</v>
      </c>
      <c r="P9" s="53">
        <f t="shared" si="4"/>
        <v>-37.699999999999989</v>
      </c>
    </row>
    <row r="10" spans="2:16" ht="18.75" x14ac:dyDescent="0.3">
      <c r="B10" s="19">
        <v>8</v>
      </c>
      <c r="C10" s="20" t="s">
        <v>14</v>
      </c>
      <c r="D10" s="18" t="s">
        <v>12</v>
      </c>
      <c r="E10" s="18" t="s">
        <v>3</v>
      </c>
      <c r="F10" s="42">
        <v>518</v>
      </c>
      <c r="G10" s="49">
        <v>479.75</v>
      </c>
      <c r="H10" s="35">
        <f t="shared" si="0"/>
        <v>-38.25</v>
      </c>
      <c r="I10" s="37">
        <f t="shared" si="1"/>
        <v>-38.25</v>
      </c>
      <c r="J10" s="23"/>
      <c r="K10" s="44">
        <f t="shared" si="2"/>
        <v>38.25</v>
      </c>
      <c r="L10" s="29">
        <v>0.01</v>
      </c>
      <c r="M10" s="23">
        <f t="shared" si="5"/>
        <v>-0.38250000000000001</v>
      </c>
      <c r="N10" s="22">
        <f t="shared" si="6"/>
        <v>-37.8675</v>
      </c>
      <c r="O10" s="24">
        <f t="shared" si="3"/>
        <v>-37.8675</v>
      </c>
      <c r="P10" s="53">
        <f t="shared" si="4"/>
        <v>-38.25</v>
      </c>
    </row>
    <row r="11" spans="2:16" ht="37.5" x14ac:dyDescent="0.3">
      <c r="B11" s="19">
        <v>9</v>
      </c>
      <c r="C11" s="20" t="s">
        <v>15</v>
      </c>
      <c r="D11" s="18" t="s">
        <v>12</v>
      </c>
      <c r="E11" s="18" t="s">
        <v>3</v>
      </c>
      <c r="F11" s="42">
        <v>221</v>
      </c>
      <c r="G11" s="49">
        <v>203.3</v>
      </c>
      <c r="H11" s="35">
        <f t="shared" si="0"/>
        <v>-17.699999999999989</v>
      </c>
      <c r="I11" s="37">
        <f t="shared" si="1"/>
        <v>-17.699999999999989</v>
      </c>
      <c r="J11" s="23"/>
      <c r="K11" s="44">
        <f t="shared" si="2"/>
        <v>17.699999999999989</v>
      </c>
      <c r="L11" s="29">
        <v>0.01</v>
      </c>
      <c r="M11" s="23">
        <f t="shared" si="5"/>
        <v>-0.17699999999999988</v>
      </c>
      <c r="N11" s="22">
        <f t="shared" si="6"/>
        <v>-17.522999999999989</v>
      </c>
      <c r="O11" s="24">
        <f t="shared" si="3"/>
        <v>-17.522999999999989</v>
      </c>
      <c r="P11" s="53">
        <f t="shared" si="4"/>
        <v>-17.699999999999989</v>
      </c>
    </row>
    <row r="12" spans="2:16" ht="18.75" x14ac:dyDescent="0.3">
      <c r="B12" s="19">
        <v>10</v>
      </c>
      <c r="C12" s="20" t="s">
        <v>16</v>
      </c>
      <c r="D12" s="18" t="s">
        <v>12</v>
      </c>
      <c r="E12" s="18" t="s">
        <v>3</v>
      </c>
      <c r="F12" s="42">
        <v>272</v>
      </c>
      <c r="G12" s="49">
        <v>258.39999999999998</v>
      </c>
      <c r="H12" s="35">
        <f t="shared" si="0"/>
        <v>-13.600000000000023</v>
      </c>
      <c r="I12" s="37">
        <f t="shared" si="1"/>
        <v>-13.600000000000023</v>
      </c>
      <c r="J12" s="23"/>
      <c r="K12" s="44">
        <f t="shared" si="2"/>
        <v>13.600000000000023</v>
      </c>
      <c r="L12" s="29">
        <v>0.01</v>
      </c>
      <c r="M12" s="23">
        <f t="shared" si="5"/>
        <v>-0.13600000000000023</v>
      </c>
      <c r="N12" s="22">
        <f t="shared" si="6"/>
        <v>-13.464000000000022</v>
      </c>
      <c r="O12" s="24">
        <v>29001.45</v>
      </c>
      <c r="P12" s="53">
        <f t="shared" si="4"/>
        <v>-13.600000000000023</v>
      </c>
    </row>
    <row r="13" spans="2:16" ht="37.5" x14ac:dyDescent="0.3">
      <c r="B13" s="19">
        <v>11</v>
      </c>
      <c r="C13" s="20" t="s">
        <v>17</v>
      </c>
      <c r="D13" s="18" t="s">
        <v>18</v>
      </c>
      <c r="E13" s="18" t="s">
        <v>3</v>
      </c>
      <c r="F13" s="41">
        <v>1151.1099999999999</v>
      </c>
      <c r="G13" s="46">
        <v>1075.8</v>
      </c>
      <c r="H13" s="35">
        <f t="shared" si="0"/>
        <v>-75.309999999999945</v>
      </c>
      <c r="I13" s="37">
        <f t="shared" si="1"/>
        <v>-75.309999999999945</v>
      </c>
      <c r="J13" s="23"/>
      <c r="K13" s="44">
        <f t="shared" si="2"/>
        <v>75.309999999999945</v>
      </c>
      <c r="L13" s="29"/>
      <c r="M13" s="23">
        <f t="shared" si="5"/>
        <v>0</v>
      </c>
      <c r="N13" s="22">
        <f t="shared" si="6"/>
        <v>-75.309999999999945</v>
      </c>
      <c r="O13" s="24">
        <f>N13</f>
        <v>-75.309999999999945</v>
      </c>
      <c r="P13" s="51">
        <f t="shared" si="4"/>
        <v>-75.309999999999945</v>
      </c>
    </row>
    <row r="14" spans="2:16" ht="18.75" x14ac:dyDescent="0.3">
      <c r="B14" s="19">
        <v>12</v>
      </c>
      <c r="C14" s="20" t="s">
        <v>19</v>
      </c>
      <c r="D14" s="18" t="s">
        <v>18</v>
      </c>
      <c r="E14" s="18" t="s">
        <v>3</v>
      </c>
      <c r="F14" s="41">
        <v>5586.97</v>
      </c>
      <c r="G14" s="46">
        <v>5221.47</v>
      </c>
      <c r="H14" s="35">
        <f t="shared" si="0"/>
        <v>-365.5</v>
      </c>
      <c r="I14" s="37">
        <f t="shared" si="1"/>
        <v>-365.5</v>
      </c>
      <c r="J14" s="23"/>
      <c r="K14" s="44">
        <f t="shared" si="2"/>
        <v>365.5</v>
      </c>
      <c r="L14" s="29"/>
      <c r="M14" s="23">
        <f t="shared" si="5"/>
        <v>0</v>
      </c>
      <c r="N14" s="22">
        <f t="shared" si="6"/>
        <v>-365.5</v>
      </c>
      <c r="O14" s="24">
        <f>N14</f>
        <v>-365.5</v>
      </c>
      <c r="P14" s="51">
        <f t="shared" si="4"/>
        <v>-365.5</v>
      </c>
    </row>
    <row r="15" spans="2:16" ht="18.75" x14ac:dyDescent="0.3">
      <c r="B15" s="19">
        <v>13</v>
      </c>
      <c r="C15" s="20" t="s">
        <v>20</v>
      </c>
      <c r="D15" s="18" t="s">
        <v>18</v>
      </c>
      <c r="E15" s="18" t="s">
        <v>3</v>
      </c>
      <c r="F15" s="41">
        <v>3505.22</v>
      </c>
      <c r="G15" s="46">
        <v>3275.91</v>
      </c>
      <c r="H15" s="35">
        <f t="shared" si="0"/>
        <v>-229.30999999999995</v>
      </c>
      <c r="I15" s="37">
        <f t="shared" si="1"/>
        <v>-229.30999999999995</v>
      </c>
      <c r="J15" s="23"/>
      <c r="K15" s="44">
        <f t="shared" si="2"/>
        <v>229.30999999999995</v>
      </c>
      <c r="L15" s="29"/>
      <c r="M15" s="23">
        <f t="shared" si="5"/>
        <v>0</v>
      </c>
      <c r="N15" s="22">
        <f t="shared" si="6"/>
        <v>-229.30999999999995</v>
      </c>
      <c r="O15" s="24">
        <f>N15</f>
        <v>-229.30999999999995</v>
      </c>
      <c r="P15" s="51">
        <f t="shared" si="4"/>
        <v>-229.30999999999995</v>
      </c>
    </row>
    <row r="16" spans="2:16" ht="18.75" x14ac:dyDescent="0.3">
      <c r="B16" s="19">
        <v>14</v>
      </c>
      <c r="C16" s="20" t="s">
        <v>21</v>
      </c>
      <c r="D16" s="18" t="s">
        <v>18</v>
      </c>
      <c r="E16" s="18" t="s">
        <v>3</v>
      </c>
      <c r="F16" s="41">
        <v>3866.22</v>
      </c>
      <c r="G16" s="46">
        <v>3613.29</v>
      </c>
      <c r="H16" s="35">
        <f t="shared" si="0"/>
        <v>-252.92999999999984</v>
      </c>
      <c r="I16" s="37">
        <f t="shared" si="1"/>
        <v>-252.92999999999984</v>
      </c>
      <c r="J16" s="23"/>
      <c r="K16" s="44">
        <f t="shared" si="2"/>
        <v>252.92999999999984</v>
      </c>
      <c r="L16" s="29"/>
      <c r="M16" s="23">
        <f t="shared" si="5"/>
        <v>0</v>
      </c>
      <c r="N16" s="22">
        <f t="shared" si="6"/>
        <v>-252.92999999999984</v>
      </c>
      <c r="O16" s="24">
        <f>N16</f>
        <v>-252.92999999999984</v>
      </c>
      <c r="P16" s="51">
        <f t="shared" si="4"/>
        <v>-252.92999999999984</v>
      </c>
    </row>
    <row r="17" spans="2:16" ht="18.75" x14ac:dyDescent="0.3">
      <c r="B17" s="19">
        <v>15</v>
      </c>
      <c r="C17" s="20" t="s">
        <v>22</v>
      </c>
      <c r="D17" s="18" t="s">
        <v>18</v>
      </c>
      <c r="E17" s="18" t="s">
        <v>3</v>
      </c>
      <c r="F17" s="41">
        <v>13455.49</v>
      </c>
      <c r="G17" s="46">
        <v>12575.22</v>
      </c>
      <c r="H17" s="35">
        <f t="shared" si="0"/>
        <v>-880.27000000000044</v>
      </c>
      <c r="I17" s="37">
        <f t="shared" si="1"/>
        <v>-880.27000000000044</v>
      </c>
      <c r="J17" s="23"/>
      <c r="K17" s="44">
        <f t="shared" si="2"/>
        <v>880.27000000000044</v>
      </c>
      <c r="L17" s="29"/>
      <c r="M17" s="23">
        <f t="shared" si="5"/>
        <v>0</v>
      </c>
      <c r="N17" s="22">
        <f t="shared" si="6"/>
        <v>-880.27000000000044</v>
      </c>
      <c r="O17" s="24">
        <v>1038763.82</v>
      </c>
      <c r="P17" s="51">
        <f t="shared" si="4"/>
        <v>-880.27000000000044</v>
      </c>
    </row>
    <row r="18" spans="2:16" ht="37.5" x14ac:dyDescent="0.3">
      <c r="B18" s="19">
        <v>16</v>
      </c>
      <c r="C18" s="20" t="s">
        <v>23</v>
      </c>
      <c r="D18" s="18" t="s">
        <v>18</v>
      </c>
      <c r="E18" s="18" t="s">
        <v>3</v>
      </c>
      <c r="F18" s="41">
        <v>7712.92</v>
      </c>
      <c r="G18" s="46">
        <v>7208.34</v>
      </c>
      <c r="H18" s="35">
        <f t="shared" si="0"/>
        <v>-504.57999999999993</v>
      </c>
      <c r="I18" s="37">
        <f t="shared" si="1"/>
        <v>-504.57999999999993</v>
      </c>
      <c r="J18" s="23"/>
      <c r="K18" s="44">
        <f t="shared" si="2"/>
        <v>504.57999999999993</v>
      </c>
      <c r="L18" s="29"/>
      <c r="M18" s="23">
        <f t="shared" si="5"/>
        <v>0</v>
      </c>
      <c r="N18" s="22">
        <f t="shared" si="6"/>
        <v>-504.57999999999993</v>
      </c>
      <c r="O18" s="24">
        <f>N18</f>
        <v>-504.57999999999993</v>
      </c>
      <c r="P18" s="51">
        <f t="shared" si="4"/>
        <v>-504.57999999999993</v>
      </c>
    </row>
    <row r="19" spans="2:16" ht="37.5" x14ac:dyDescent="0.3">
      <c r="B19" s="19">
        <v>17</v>
      </c>
      <c r="C19" s="20" t="s">
        <v>24</v>
      </c>
      <c r="D19" s="18" t="s">
        <v>18</v>
      </c>
      <c r="E19" s="18" t="s">
        <v>3</v>
      </c>
      <c r="F19" s="41">
        <v>2246.6799999999998</v>
      </c>
      <c r="G19" s="46">
        <v>2099.6999999999998</v>
      </c>
      <c r="H19" s="35">
        <f t="shared" si="0"/>
        <v>-146.98000000000002</v>
      </c>
      <c r="I19" s="37">
        <f t="shared" si="1"/>
        <v>-146.98000000000002</v>
      </c>
      <c r="J19" s="23"/>
      <c r="K19" s="44">
        <f t="shared" si="2"/>
        <v>146.98000000000002</v>
      </c>
      <c r="L19" s="29"/>
      <c r="M19" s="23">
        <f t="shared" si="5"/>
        <v>0</v>
      </c>
      <c r="N19" s="22">
        <f t="shared" si="6"/>
        <v>-146.98000000000002</v>
      </c>
      <c r="O19" s="24">
        <v>173443.69</v>
      </c>
      <c r="P19" s="51">
        <f t="shared" si="4"/>
        <v>-146.98000000000002</v>
      </c>
    </row>
    <row r="20" spans="2:16" ht="18.75" x14ac:dyDescent="0.3">
      <c r="B20" s="19">
        <v>18</v>
      </c>
      <c r="C20" s="20" t="s">
        <v>25</v>
      </c>
      <c r="D20" s="18" t="s">
        <v>18</v>
      </c>
      <c r="E20" s="18" t="s">
        <v>3</v>
      </c>
      <c r="F20" s="41">
        <v>1697.53</v>
      </c>
      <c r="G20" s="46">
        <v>1586.48</v>
      </c>
      <c r="H20" s="35">
        <f t="shared" si="0"/>
        <v>-111.04999999999995</v>
      </c>
      <c r="I20" s="37">
        <f t="shared" si="1"/>
        <v>-111.04999999999995</v>
      </c>
      <c r="J20" s="23"/>
      <c r="K20" s="44">
        <f t="shared" si="2"/>
        <v>111.04999999999995</v>
      </c>
      <c r="L20" s="29"/>
      <c r="M20" s="23">
        <f t="shared" si="5"/>
        <v>0</v>
      </c>
      <c r="N20" s="22">
        <f t="shared" si="6"/>
        <v>-111.04999999999995</v>
      </c>
      <c r="O20" s="24">
        <v>131049.31</v>
      </c>
      <c r="P20" s="51">
        <f t="shared" si="4"/>
        <v>-111.04999999999995</v>
      </c>
    </row>
    <row r="21" spans="2:16" ht="18.75" x14ac:dyDescent="0.3">
      <c r="B21" s="19">
        <v>19</v>
      </c>
      <c r="C21" s="20" t="s">
        <v>26</v>
      </c>
      <c r="D21" s="18" t="s">
        <v>18</v>
      </c>
      <c r="E21" s="18" t="s">
        <v>3</v>
      </c>
      <c r="F21" s="41">
        <v>2576.9</v>
      </c>
      <c r="G21" s="46">
        <v>2408.3200000000002</v>
      </c>
      <c r="H21" s="35">
        <f t="shared" si="0"/>
        <v>-168.57999999999993</v>
      </c>
      <c r="I21" s="37">
        <f t="shared" si="1"/>
        <v>-168.57999999999993</v>
      </c>
      <c r="J21" s="23"/>
      <c r="K21" s="44">
        <f t="shared" si="2"/>
        <v>168.57999999999993</v>
      </c>
      <c r="L21" s="29"/>
      <c r="M21" s="23">
        <f t="shared" si="5"/>
        <v>0</v>
      </c>
      <c r="N21" s="22">
        <f t="shared" si="6"/>
        <v>-168.57999999999993</v>
      </c>
      <c r="O21" s="24">
        <f>N21</f>
        <v>-168.57999999999993</v>
      </c>
      <c r="P21" s="51">
        <f t="shared" si="4"/>
        <v>-168.57999999999993</v>
      </c>
    </row>
    <row r="22" spans="2:16" ht="18.75" x14ac:dyDescent="0.3">
      <c r="B22" s="19">
        <v>20</v>
      </c>
      <c r="C22" s="20" t="s">
        <v>27</v>
      </c>
      <c r="D22" s="18" t="s">
        <v>18</v>
      </c>
      <c r="E22" s="18" t="s">
        <v>3</v>
      </c>
      <c r="F22" s="41">
        <v>1966.81</v>
      </c>
      <c r="G22" s="46">
        <v>1838.14</v>
      </c>
      <c r="H22" s="35">
        <f t="shared" si="0"/>
        <v>-128.66999999999985</v>
      </c>
      <c r="I22" s="37">
        <f t="shared" si="1"/>
        <v>-128.66999999999985</v>
      </c>
      <c r="J22" s="23"/>
      <c r="K22" s="44">
        <f t="shared" si="2"/>
        <v>128.66999999999985</v>
      </c>
      <c r="L22" s="29"/>
      <c r="M22" s="23">
        <f t="shared" si="5"/>
        <v>0</v>
      </c>
      <c r="N22" s="22">
        <f t="shared" si="6"/>
        <v>-128.66999999999985</v>
      </c>
      <c r="O22" s="24">
        <f>N22</f>
        <v>-128.66999999999985</v>
      </c>
      <c r="P22" s="51">
        <f t="shared" si="4"/>
        <v>-128.66999999999985</v>
      </c>
    </row>
    <row r="23" spans="2:16" ht="18.75" x14ac:dyDescent="0.3">
      <c r="B23" s="19">
        <v>21</v>
      </c>
      <c r="C23" s="20" t="s">
        <v>28</v>
      </c>
      <c r="D23" s="18" t="s">
        <v>18</v>
      </c>
      <c r="E23" s="18" t="s">
        <v>3</v>
      </c>
      <c r="F23" s="41">
        <v>1438.28</v>
      </c>
      <c r="G23" s="46">
        <v>1344.19</v>
      </c>
      <c r="H23" s="35">
        <f t="shared" si="0"/>
        <v>-94.089999999999918</v>
      </c>
      <c r="I23" s="37">
        <f t="shared" si="1"/>
        <v>-94.089999999999918</v>
      </c>
      <c r="J23" s="23"/>
      <c r="K23" s="44">
        <f t="shared" si="2"/>
        <v>94.089999999999918</v>
      </c>
      <c r="L23" s="29"/>
      <c r="M23" s="23">
        <f t="shared" si="5"/>
        <v>0</v>
      </c>
      <c r="N23" s="22">
        <f t="shared" si="6"/>
        <v>-94.089999999999918</v>
      </c>
      <c r="O23" s="24">
        <v>111035.21</v>
      </c>
      <c r="P23" s="51">
        <f t="shared" si="4"/>
        <v>-94.089999999999918</v>
      </c>
    </row>
    <row r="24" spans="2:16" ht="18.75" x14ac:dyDescent="0.3">
      <c r="B24" s="19">
        <v>22</v>
      </c>
      <c r="C24" s="20" t="s">
        <v>29</v>
      </c>
      <c r="D24" s="18" t="s">
        <v>18</v>
      </c>
      <c r="E24" s="18" t="s">
        <v>3</v>
      </c>
      <c r="F24" s="41">
        <v>1709.22</v>
      </c>
      <c r="G24" s="46">
        <v>1597.4</v>
      </c>
      <c r="H24" s="35">
        <f t="shared" si="0"/>
        <v>-111.81999999999994</v>
      </c>
      <c r="I24" s="37">
        <f t="shared" si="1"/>
        <v>-111.81999999999994</v>
      </c>
      <c r="J24" s="23"/>
      <c r="K24" s="44">
        <f t="shared" si="2"/>
        <v>111.81999999999994</v>
      </c>
      <c r="L24" s="29"/>
      <c r="M24" s="23">
        <f t="shared" si="5"/>
        <v>0</v>
      </c>
      <c r="N24" s="22">
        <f t="shared" si="6"/>
        <v>-111.81999999999994</v>
      </c>
      <c r="O24" s="24">
        <f>N24</f>
        <v>-111.81999999999994</v>
      </c>
      <c r="P24" s="51">
        <f t="shared" si="4"/>
        <v>-111.81999999999994</v>
      </c>
    </row>
    <row r="25" spans="2:16" ht="18.75" x14ac:dyDescent="0.3">
      <c r="B25" s="19">
        <v>23</v>
      </c>
      <c r="C25" s="20" t="s">
        <v>30</v>
      </c>
      <c r="D25" s="18" t="s">
        <v>18</v>
      </c>
      <c r="E25" s="18" t="s">
        <v>3</v>
      </c>
      <c r="F25" s="41">
        <v>2173.0500000000002</v>
      </c>
      <c r="G25" s="46">
        <v>2030.89</v>
      </c>
      <c r="H25" s="35">
        <f t="shared" si="0"/>
        <v>-142.16000000000008</v>
      </c>
      <c r="I25" s="37">
        <f t="shared" si="1"/>
        <v>-142.16000000000008</v>
      </c>
      <c r="J25" s="23"/>
      <c r="K25" s="44">
        <f t="shared" si="2"/>
        <v>142.16000000000008</v>
      </c>
      <c r="L25" s="29"/>
      <c r="M25" s="23">
        <f t="shared" si="5"/>
        <v>0</v>
      </c>
      <c r="N25" s="22">
        <f t="shared" si="6"/>
        <v>-142.16000000000008</v>
      </c>
      <c r="O25" s="24">
        <f>N25</f>
        <v>-142.16000000000008</v>
      </c>
      <c r="P25" s="51">
        <f t="shared" si="4"/>
        <v>-142.16000000000008</v>
      </c>
    </row>
    <row r="26" spans="2:16" ht="37.5" x14ac:dyDescent="0.3">
      <c r="B26" s="19">
        <v>24</v>
      </c>
      <c r="C26" s="20" t="s">
        <v>31</v>
      </c>
      <c r="D26" s="18" t="s">
        <v>18</v>
      </c>
      <c r="E26" s="18" t="s">
        <v>3</v>
      </c>
      <c r="F26" s="41">
        <v>2720.56</v>
      </c>
      <c r="G26" s="46">
        <v>2542.58</v>
      </c>
      <c r="H26" s="35">
        <f t="shared" si="0"/>
        <v>-177.98000000000002</v>
      </c>
      <c r="I26" s="37">
        <f t="shared" si="1"/>
        <v>-177.98000000000002</v>
      </c>
      <c r="J26" s="23"/>
      <c r="K26" s="44">
        <f t="shared" si="2"/>
        <v>177.98000000000002</v>
      </c>
      <c r="L26" s="29"/>
      <c r="M26" s="23">
        <f t="shared" si="5"/>
        <v>0</v>
      </c>
      <c r="N26" s="22">
        <f t="shared" si="6"/>
        <v>-177.98000000000002</v>
      </c>
      <c r="O26" s="24">
        <f>N26</f>
        <v>-177.98000000000002</v>
      </c>
      <c r="P26" s="51">
        <f t="shared" si="4"/>
        <v>-177.98000000000002</v>
      </c>
    </row>
    <row r="27" spans="2:16" ht="37.5" x14ac:dyDescent="0.3">
      <c r="B27" s="19">
        <v>25</v>
      </c>
      <c r="C27" s="20" t="s">
        <v>32</v>
      </c>
      <c r="D27" s="18" t="s">
        <v>18</v>
      </c>
      <c r="E27" s="18" t="s">
        <v>3</v>
      </c>
      <c r="F27" s="41">
        <v>861.93</v>
      </c>
      <c r="G27" s="46">
        <v>805.54</v>
      </c>
      <c r="H27" s="35">
        <f t="shared" si="0"/>
        <v>-56.389999999999986</v>
      </c>
      <c r="I27" s="37">
        <f t="shared" si="1"/>
        <v>-56.389999999999986</v>
      </c>
      <c r="J27" s="23"/>
      <c r="K27" s="44">
        <f t="shared" si="2"/>
        <v>56.389999999999986</v>
      </c>
      <c r="L27" s="29"/>
      <c r="M27" s="23">
        <f t="shared" si="5"/>
        <v>0</v>
      </c>
      <c r="N27" s="22">
        <f t="shared" si="6"/>
        <v>-56.389999999999986</v>
      </c>
      <c r="O27" s="21">
        <v>66540.990000000005</v>
      </c>
      <c r="P27" s="51">
        <f t="shared" si="4"/>
        <v>-56.389999999999986</v>
      </c>
    </row>
    <row r="28" spans="2:16" ht="18.75" x14ac:dyDescent="0.3">
      <c r="B28" s="19">
        <v>26</v>
      </c>
      <c r="C28" s="20" t="s">
        <v>33</v>
      </c>
      <c r="D28" s="18" t="s">
        <v>18</v>
      </c>
      <c r="E28" s="18" t="s">
        <v>3</v>
      </c>
      <c r="F28" s="41">
        <v>3505.22</v>
      </c>
      <c r="G28" s="46">
        <v>3275.91</v>
      </c>
      <c r="H28" s="35">
        <f t="shared" si="0"/>
        <v>-229.30999999999995</v>
      </c>
      <c r="I28" s="37">
        <f t="shared" si="1"/>
        <v>-229.30999999999995</v>
      </c>
      <c r="J28" s="23"/>
      <c r="K28" s="44">
        <f t="shared" si="2"/>
        <v>229.30999999999995</v>
      </c>
      <c r="L28" s="29"/>
      <c r="M28" s="23">
        <f t="shared" si="5"/>
        <v>0</v>
      </c>
      <c r="N28" s="22">
        <f t="shared" si="6"/>
        <v>-229.30999999999995</v>
      </c>
      <c r="O28" s="21">
        <f>N28</f>
        <v>-229.30999999999995</v>
      </c>
      <c r="P28" s="51">
        <f t="shared" si="4"/>
        <v>-229.30999999999995</v>
      </c>
    </row>
    <row r="29" spans="2:16" ht="18.75" x14ac:dyDescent="0.3">
      <c r="B29" s="19">
        <v>27</v>
      </c>
      <c r="C29" s="20" t="s">
        <v>34</v>
      </c>
      <c r="D29" s="18" t="s">
        <v>18</v>
      </c>
      <c r="E29" s="18" t="s">
        <v>3</v>
      </c>
      <c r="F29" s="41">
        <v>4280.67</v>
      </c>
      <c r="G29" s="46">
        <v>4000.63</v>
      </c>
      <c r="H29" s="35">
        <f t="shared" si="0"/>
        <v>-280.03999999999996</v>
      </c>
      <c r="I29" s="37">
        <f t="shared" si="1"/>
        <v>-280.03999999999996</v>
      </c>
      <c r="J29" s="23"/>
      <c r="K29" s="44">
        <f t="shared" si="2"/>
        <v>280.03999999999996</v>
      </c>
      <c r="L29" s="29"/>
      <c r="M29" s="23">
        <f t="shared" si="5"/>
        <v>0</v>
      </c>
      <c r="N29" s="22">
        <f t="shared" si="6"/>
        <v>-280.03999999999996</v>
      </c>
      <c r="O29" s="24">
        <f>N29</f>
        <v>-280.03999999999996</v>
      </c>
      <c r="P29" s="51">
        <f t="shared" si="4"/>
        <v>-280.03999999999996</v>
      </c>
    </row>
    <row r="30" spans="2:16" ht="37.5" x14ac:dyDescent="0.3">
      <c r="B30" s="19">
        <v>28</v>
      </c>
      <c r="C30" s="25" t="s">
        <v>35</v>
      </c>
      <c r="D30" s="26" t="s">
        <v>36</v>
      </c>
      <c r="E30" s="18" t="s">
        <v>3</v>
      </c>
      <c r="F30" s="41">
        <v>209</v>
      </c>
      <c r="G30" s="46"/>
      <c r="H30" s="35">
        <f t="shared" si="0"/>
        <v>-209</v>
      </c>
      <c r="I30" s="37">
        <f t="shared" si="1"/>
        <v>-209</v>
      </c>
      <c r="J30" s="23"/>
      <c r="K30" s="44">
        <f t="shared" si="2"/>
        <v>209</v>
      </c>
      <c r="L30" s="29">
        <v>0.01</v>
      </c>
      <c r="M30" s="23">
        <f t="shared" si="5"/>
        <v>-2.09</v>
      </c>
      <c r="N30" s="22">
        <f t="shared" si="6"/>
        <v>-206.91</v>
      </c>
      <c r="O30" s="24">
        <v>22284.2</v>
      </c>
      <c r="P30" s="51" t="s">
        <v>89</v>
      </c>
    </row>
    <row r="31" spans="2:16" ht="37.5" x14ac:dyDescent="0.3">
      <c r="B31" s="19">
        <v>29</v>
      </c>
      <c r="C31" s="25" t="s">
        <v>37</v>
      </c>
      <c r="D31" s="26" t="s">
        <v>38</v>
      </c>
      <c r="E31" s="18" t="s">
        <v>3</v>
      </c>
      <c r="F31" s="41">
        <v>138</v>
      </c>
      <c r="G31" s="46"/>
      <c r="H31" s="35">
        <f t="shared" si="0"/>
        <v>-138</v>
      </c>
      <c r="I31" s="37">
        <f t="shared" si="1"/>
        <v>-138</v>
      </c>
      <c r="J31" s="23"/>
      <c r="K31" s="44">
        <f t="shared" si="2"/>
        <v>138</v>
      </c>
      <c r="L31" s="29">
        <v>0.01</v>
      </c>
      <c r="M31" s="23">
        <f t="shared" si="5"/>
        <v>-1.3800000000000001</v>
      </c>
      <c r="N31" s="22">
        <f t="shared" si="6"/>
        <v>-136.62</v>
      </c>
      <c r="O31" s="24">
        <f t="shared" ref="O31:O38" si="7">N31</f>
        <v>-136.62</v>
      </c>
      <c r="P31" s="51"/>
    </row>
    <row r="32" spans="2:16" ht="18.75" x14ac:dyDescent="0.3">
      <c r="B32" s="19">
        <v>30</v>
      </c>
      <c r="C32" s="25" t="s">
        <v>39</v>
      </c>
      <c r="D32" s="26" t="s">
        <v>40</v>
      </c>
      <c r="E32" s="18" t="s">
        <v>3</v>
      </c>
      <c r="F32" s="43">
        <v>902</v>
      </c>
      <c r="G32" s="50"/>
      <c r="H32" s="35">
        <f t="shared" si="0"/>
        <v>-902</v>
      </c>
      <c r="I32" s="37">
        <f t="shared" si="1"/>
        <v>-902</v>
      </c>
      <c r="J32" s="23"/>
      <c r="K32" s="44">
        <f t="shared" si="2"/>
        <v>902</v>
      </c>
      <c r="L32" s="29">
        <v>0.01</v>
      </c>
      <c r="M32" s="23">
        <f t="shared" si="5"/>
        <v>-9.02</v>
      </c>
      <c r="N32" s="22">
        <f t="shared" si="6"/>
        <v>-892.98</v>
      </c>
      <c r="O32" s="24">
        <f t="shared" si="7"/>
        <v>-892.98</v>
      </c>
      <c r="P32" s="51"/>
    </row>
    <row r="33" spans="2:21" ht="37.5" x14ac:dyDescent="0.3">
      <c r="B33" s="19">
        <v>31</v>
      </c>
      <c r="C33" s="20" t="s">
        <v>41</v>
      </c>
      <c r="D33" s="18" t="s">
        <v>42</v>
      </c>
      <c r="E33" s="18" t="s">
        <v>2</v>
      </c>
      <c r="F33" s="42">
        <v>1377</v>
      </c>
      <c r="G33" s="49">
        <v>1342</v>
      </c>
      <c r="H33" s="35">
        <f t="shared" si="0"/>
        <v>-35</v>
      </c>
      <c r="I33" s="37">
        <f t="shared" si="1"/>
        <v>-35</v>
      </c>
      <c r="J33" s="23"/>
      <c r="K33" s="44">
        <f t="shared" si="2"/>
        <v>35</v>
      </c>
      <c r="L33" s="29">
        <v>0.01</v>
      </c>
      <c r="M33" s="23">
        <f t="shared" si="5"/>
        <v>-0.35000000000000003</v>
      </c>
      <c r="N33" s="22">
        <f t="shared" si="6"/>
        <v>-34.65</v>
      </c>
      <c r="O33" s="24">
        <f t="shared" si="7"/>
        <v>-34.65</v>
      </c>
      <c r="P33" s="53">
        <f>G33-F33</f>
        <v>-35</v>
      </c>
    </row>
    <row r="34" spans="2:21" ht="18.75" x14ac:dyDescent="0.3">
      <c r="B34" s="19">
        <v>32</v>
      </c>
      <c r="C34" s="25" t="s">
        <v>43</v>
      </c>
      <c r="D34" s="26" t="s">
        <v>44</v>
      </c>
      <c r="E34" s="18" t="s">
        <v>3</v>
      </c>
      <c r="F34" s="41">
        <v>115</v>
      </c>
      <c r="G34" s="46"/>
      <c r="H34" s="35">
        <f t="shared" si="0"/>
        <v>-115</v>
      </c>
      <c r="I34" s="37">
        <f t="shared" si="1"/>
        <v>-115</v>
      </c>
      <c r="J34" s="23"/>
      <c r="K34" s="44">
        <f t="shared" si="2"/>
        <v>115</v>
      </c>
      <c r="L34" s="29">
        <v>0.01</v>
      </c>
      <c r="M34" s="23">
        <f t="shared" si="5"/>
        <v>-1.1500000000000001</v>
      </c>
      <c r="N34" s="22">
        <f t="shared" si="6"/>
        <v>-113.85</v>
      </c>
      <c r="O34" s="24">
        <f t="shared" si="7"/>
        <v>-113.85</v>
      </c>
      <c r="P34" s="51"/>
    </row>
    <row r="35" spans="2:21" ht="37.5" x14ac:dyDescent="0.3">
      <c r="B35" s="19">
        <v>33</v>
      </c>
      <c r="C35" s="20" t="s">
        <v>45</v>
      </c>
      <c r="D35" s="25" t="s">
        <v>71</v>
      </c>
      <c r="E35" s="18" t="s">
        <v>2</v>
      </c>
      <c r="F35" s="31">
        <f>J35</f>
        <v>1500</v>
      </c>
      <c r="G35" s="47">
        <v>1500</v>
      </c>
      <c r="H35" s="35">
        <f t="shared" si="0"/>
        <v>0</v>
      </c>
      <c r="I35" s="37">
        <f t="shared" si="1"/>
        <v>0</v>
      </c>
      <c r="J35" s="21">
        <v>1500</v>
      </c>
      <c r="K35" s="44">
        <f t="shared" si="2"/>
        <v>0</v>
      </c>
      <c r="L35" s="29">
        <v>0.01</v>
      </c>
      <c r="M35" s="21">
        <f>J35*L35</f>
        <v>15</v>
      </c>
      <c r="N35" s="22">
        <f>J35-M35</f>
        <v>1485</v>
      </c>
      <c r="O35" s="21">
        <f t="shared" si="7"/>
        <v>1485</v>
      </c>
      <c r="P35" s="54">
        <f t="shared" ref="P35:P44" si="8">G35-F35</f>
        <v>0</v>
      </c>
    </row>
    <row r="36" spans="2:21" ht="18.75" x14ac:dyDescent="0.3">
      <c r="B36" s="19">
        <v>34</v>
      </c>
      <c r="C36" s="20" t="s">
        <v>46</v>
      </c>
      <c r="D36" s="18" t="s">
        <v>47</v>
      </c>
      <c r="E36" s="18" t="s">
        <v>2</v>
      </c>
      <c r="F36" s="31">
        <f>J36</f>
        <v>4000</v>
      </c>
      <c r="G36" s="47">
        <v>4000</v>
      </c>
      <c r="H36" s="35">
        <f t="shared" si="0"/>
        <v>0</v>
      </c>
      <c r="I36" s="37">
        <f t="shared" si="1"/>
        <v>0</v>
      </c>
      <c r="J36" s="21">
        <v>4000</v>
      </c>
      <c r="K36" s="44">
        <f t="shared" si="2"/>
        <v>0</v>
      </c>
      <c r="L36" s="29">
        <v>0.01</v>
      </c>
      <c r="M36" s="21">
        <f>J36*L36</f>
        <v>40</v>
      </c>
      <c r="N36" s="22">
        <f>J36-M36</f>
        <v>3960</v>
      </c>
      <c r="O36" s="24">
        <f t="shared" si="7"/>
        <v>3960</v>
      </c>
      <c r="P36" s="54">
        <f t="shared" si="8"/>
        <v>0</v>
      </c>
    </row>
    <row r="37" spans="2:21" ht="18.75" x14ac:dyDescent="0.3">
      <c r="B37" s="19">
        <v>35</v>
      </c>
      <c r="C37" s="20" t="s">
        <v>48</v>
      </c>
      <c r="D37" s="18" t="s">
        <v>49</v>
      </c>
      <c r="E37" s="18" t="s">
        <v>3</v>
      </c>
      <c r="F37" s="32">
        <f>J37</f>
        <v>3440</v>
      </c>
      <c r="G37" s="47">
        <v>2640</v>
      </c>
      <c r="H37" s="35">
        <f t="shared" si="0"/>
        <v>-800</v>
      </c>
      <c r="I37" s="37">
        <f t="shared" si="1"/>
        <v>-800</v>
      </c>
      <c r="J37" s="24">
        <v>3440</v>
      </c>
      <c r="K37" s="44">
        <f t="shared" si="2"/>
        <v>800</v>
      </c>
      <c r="L37" s="29">
        <v>0.01</v>
      </c>
      <c r="M37" s="27">
        <f>J37*L37</f>
        <v>34.4</v>
      </c>
      <c r="N37" s="22">
        <f>J37-M37</f>
        <v>3405.6</v>
      </c>
      <c r="O37" s="24">
        <f t="shared" si="7"/>
        <v>3405.6</v>
      </c>
      <c r="P37" s="54">
        <f t="shared" si="8"/>
        <v>-800</v>
      </c>
    </row>
    <row r="38" spans="2:21" ht="18.75" x14ac:dyDescent="0.3">
      <c r="B38" s="19">
        <v>36</v>
      </c>
      <c r="C38" s="20" t="s">
        <v>50</v>
      </c>
      <c r="D38" s="18" t="s">
        <v>51</v>
      </c>
      <c r="E38" s="18" t="s">
        <v>2</v>
      </c>
      <c r="F38" s="41">
        <v>90</v>
      </c>
      <c r="G38" s="46">
        <v>90</v>
      </c>
      <c r="H38" s="35">
        <f t="shared" si="0"/>
        <v>0</v>
      </c>
      <c r="I38" s="37">
        <f t="shared" si="1"/>
        <v>0</v>
      </c>
      <c r="J38" s="23"/>
      <c r="K38" s="44">
        <f t="shared" si="2"/>
        <v>0</v>
      </c>
      <c r="L38" s="29">
        <v>0.01</v>
      </c>
      <c r="M38" s="23">
        <f t="shared" ref="M38:M50" si="9">I38*L38</f>
        <v>0</v>
      </c>
      <c r="N38" s="22">
        <f t="shared" ref="N38:N50" si="10">I38-M38</f>
        <v>0</v>
      </c>
      <c r="O38" s="24">
        <f t="shared" si="7"/>
        <v>0</v>
      </c>
      <c r="P38" s="51">
        <f t="shared" si="8"/>
        <v>0</v>
      </c>
    </row>
    <row r="39" spans="2:21" ht="18.75" x14ac:dyDescent="0.3">
      <c r="B39" s="19">
        <v>37</v>
      </c>
      <c r="C39" s="20" t="s">
        <v>52</v>
      </c>
      <c r="D39" s="18" t="s">
        <v>53</v>
      </c>
      <c r="E39" s="18" t="s">
        <v>3</v>
      </c>
      <c r="F39" s="43">
        <v>321</v>
      </c>
      <c r="G39" s="50">
        <v>292</v>
      </c>
      <c r="H39" s="35">
        <f t="shared" si="0"/>
        <v>-29</v>
      </c>
      <c r="I39" s="37">
        <f t="shared" si="1"/>
        <v>-29</v>
      </c>
      <c r="J39" s="23"/>
      <c r="K39" s="44">
        <f t="shared" si="2"/>
        <v>29</v>
      </c>
      <c r="L39" s="29">
        <v>0.01</v>
      </c>
      <c r="M39" s="23">
        <f t="shared" si="9"/>
        <v>-0.28999999999999998</v>
      </c>
      <c r="N39" s="22">
        <f t="shared" si="10"/>
        <v>-28.71</v>
      </c>
      <c r="O39" s="24">
        <v>29395.57</v>
      </c>
      <c r="P39" s="55">
        <f t="shared" si="8"/>
        <v>-29</v>
      </c>
    </row>
    <row r="40" spans="2:21" ht="18.75" x14ac:dyDescent="0.3">
      <c r="B40" s="19">
        <v>38</v>
      </c>
      <c r="C40" s="20" t="s">
        <v>54</v>
      </c>
      <c r="D40" s="18" t="s">
        <v>53</v>
      </c>
      <c r="E40" s="18" t="s">
        <v>3</v>
      </c>
      <c r="F40" s="43">
        <v>1384</v>
      </c>
      <c r="G40" s="50">
        <v>1259</v>
      </c>
      <c r="H40" s="35">
        <f t="shared" si="0"/>
        <v>-125</v>
      </c>
      <c r="I40" s="37">
        <f t="shared" si="1"/>
        <v>-125</v>
      </c>
      <c r="J40" s="23"/>
      <c r="K40" s="44">
        <f t="shared" si="2"/>
        <v>125</v>
      </c>
      <c r="L40" s="29">
        <v>0.01</v>
      </c>
      <c r="M40" s="23">
        <f t="shared" si="9"/>
        <v>-1.25</v>
      </c>
      <c r="N40" s="22">
        <f t="shared" si="10"/>
        <v>-123.75</v>
      </c>
      <c r="O40" s="24">
        <f>N40</f>
        <v>-123.75</v>
      </c>
      <c r="P40" s="55">
        <f t="shared" si="8"/>
        <v>-125</v>
      </c>
    </row>
    <row r="41" spans="2:21" ht="37.5" x14ac:dyDescent="0.3">
      <c r="B41" s="19">
        <v>39</v>
      </c>
      <c r="C41" s="20" t="s">
        <v>55</v>
      </c>
      <c r="D41" s="18" t="s">
        <v>53</v>
      </c>
      <c r="E41" s="18" t="s">
        <v>3</v>
      </c>
      <c r="F41" s="43">
        <v>1207</v>
      </c>
      <c r="G41" s="50">
        <v>1262</v>
      </c>
      <c r="H41" s="35">
        <f t="shared" si="0"/>
        <v>55</v>
      </c>
      <c r="I41" s="37">
        <f t="shared" si="1"/>
        <v>55</v>
      </c>
      <c r="J41" s="23"/>
      <c r="K41" s="44">
        <f t="shared" si="2"/>
        <v>-55</v>
      </c>
      <c r="L41" s="29">
        <v>0.01</v>
      </c>
      <c r="M41" s="23">
        <f t="shared" si="9"/>
        <v>0.55000000000000004</v>
      </c>
      <c r="N41" s="22">
        <f t="shared" si="10"/>
        <v>54.45</v>
      </c>
      <c r="O41" s="24">
        <v>110531.02</v>
      </c>
      <c r="P41" s="55">
        <f t="shared" si="8"/>
        <v>55</v>
      </c>
    </row>
    <row r="42" spans="2:21" ht="37.5" x14ac:dyDescent="0.3">
      <c r="B42" s="19">
        <v>40</v>
      </c>
      <c r="C42" s="20" t="s">
        <v>56</v>
      </c>
      <c r="D42" s="18" t="s">
        <v>53</v>
      </c>
      <c r="E42" s="18" t="s">
        <v>3</v>
      </c>
      <c r="F42" s="43">
        <v>3544</v>
      </c>
      <c r="G42" s="50">
        <v>2929</v>
      </c>
      <c r="H42" s="35">
        <f t="shared" si="0"/>
        <v>-615</v>
      </c>
      <c r="I42" s="37">
        <f t="shared" si="1"/>
        <v>-615</v>
      </c>
      <c r="J42" s="23"/>
      <c r="K42" s="44">
        <f t="shared" si="2"/>
        <v>615</v>
      </c>
      <c r="L42" s="29">
        <v>0.01</v>
      </c>
      <c r="M42" s="23">
        <f t="shared" si="9"/>
        <v>-6.15</v>
      </c>
      <c r="N42" s="22">
        <f t="shared" si="10"/>
        <v>-608.85</v>
      </c>
      <c r="O42" s="24">
        <f>N42</f>
        <v>-608.85</v>
      </c>
      <c r="P42" s="55">
        <f t="shared" si="8"/>
        <v>-615</v>
      </c>
    </row>
    <row r="43" spans="2:21" ht="37.5" x14ac:dyDescent="0.3">
      <c r="B43" s="19">
        <v>41</v>
      </c>
      <c r="C43" s="20" t="s">
        <v>57</v>
      </c>
      <c r="D43" s="18" t="s">
        <v>53</v>
      </c>
      <c r="E43" s="18" t="s">
        <v>3</v>
      </c>
      <c r="F43" s="43">
        <v>2404</v>
      </c>
      <c r="G43" s="50">
        <v>2380</v>
      </c>
      <c r="H43" s="35">
        <f t="shared" si="0"/>
        <v>-24</v>
      </c>
      <c r="I43" s="37">
        <f t="shared" si="1"/>
        <v>-24</v>
      </c>
      <c r="J43" s="23"/>
      <c r="K43" s="44">
        <f t="shared" si="2"/>
        <v>24</v>
      </c>
      <c r="L43" s="29">
        <v>0.01</v>
      </c>
      <c r="M43" s="23">
        <f t="shared" si="9"/>
        <v>-0.24</v>
      </c>
      <c r="N43" s="22">
        <f t="shared" si="10"/>
        <v>-23.76</v>
      </c>
      <c r="O43" s="24">
        <f>N43</f>
        <v>-23.76</v>
      </c>
      <c r="P43" s="55">
        <f t="shared" si="8"/>
        <v>-24</v>
      </c>
      <c r="Q43" s="2"/>
      <c r="R43" s="2"/>
      <c r="S43" s="2"/>
      <c r="T43" s="2"/>
      <c r="U43" s="2"/>
    </row>
    <row r="44" spans="2:21" ht="18.75" x14ac:dyDescent="0.3">
      <c r="B44" s="19">
        <v>42</v>
      </c>
      <c r="C44" s="20" t="s">
        <v>58</v>
      </c>
      <c r="D44" s="18" t="s">
        <v>53</v>
      </c>
      <c r="E44" s="18" t="s">
        <v>3</v>
      </c>
      <c r="F44" s="43">
        <v>1579</v>
      </c>
      <c r="G44" s="50">
        <v>1646</v>
      </c>
      <c r="H44" s="35">
        <f t="shared" si="0"/>
        <v>67</v>
      </c>
      <c r="I44" s="37">
        <f t="shared" si="1"/>
        <v>67</v>
      </c>
      <c r="J44" s="23"/>
      <c r="K44" s="44">
        <f t="shared" si="2"/>
        <v>-67</v>
      </c>
      <c r="L44" s="29">
        <v>0.01</v>
      </c>
      <c r="M44" s="23">
        <f t="shared" si="9"/>
        <v>0.67</v>
      </c>
      <c r="N44" s="22">
        <f t="shared" si="10"/>
        <v>66.33</v>
      </c>
      <c r="O44" s="24">
        <v>144596.92000000001</v>
      </c>
      <c r="P44" s="55">
        <f t="shared" si="8"/>
        <v>67</v>
      </c>
      <c r="Q44" s="2"/>
      <c r="R44" s="2"/>
      <c r="S44" s="2"/>
      <c r="T44" s="2"/>
      <c r="U44" s="2"/>
    </row>
    <row r="45" spans="2:21" ht="18.75" x14ac:dyDescent="0.3">
      <c r="B45" s="19">
        <v>43</v>
      </c>
      <c r="C45" s="25" t="s">
        <v>59</v>
      </c>
      <c r="D45" s="26" t="s">
        <v>60</v>
      </c>
      <c r="E45" s="18" t="s">
        <v>3</v>
      </c>
      <c r="F45" s="41">
        <v>1603</v>
      </c>
      <c r="G45" s="45"/>
      <c r="H45" s="35">
        <f t="shared" si="0"/>
        <v>-1603</v>
      </c>
      <c r="I45" s="37">
        <f t="shared" si="1"/>
        <v>-1603</v>
      </c>
      <c r="J45" s="23"/>
      <c r="K45" s="44">
        <f t="shared" si="2"/>
        <v>1603</v>
      </c>
      <c r="L45" s="29">
        <v>0.01</v>
      </c>
      <c r="M45" s="23">
        <f t="shared" si="9"/>
        <v>-16.03</v>
      </c>
      <c r="N45" s="22">
        <f t="shared" si="10"/>
        <v>-1586.97</v>
      </c>
      <c r="O45" s="24">
        <f>N45</f>
        <v>-1586.97</v>
      </c>
      <c r="P45" s="51"/>
      <c r="Q45" s="2"/>
      <c r="R45" s="2"/>
      <c r="S45" s="2"/>
      <c r="T45" s="2"/>
      <c r="U45" s="2"/>
    </row>
    <row r="46" spans="2:21" ht="18.75" x14ac:dyDescent="0.3">
      <c r="B46" s="19">
        <v>44</v>
      </c>
      <c r="C46" s="25" t="s">
        <v>61</v>
      </c>
      <c r="D46" s="26" t="s">
        <v>60</v>
      </c>
      <c r="E46" s="18" t="s">
        <v>3</v>
      </c>
      <c r="F46" s="41">
        <v>791</v>
      </c>
      <c r="G46" s="45"/>
      <c r="H46" s="35">
        <f t="shared" si="0"/>
        <v>-791</v>
      </c>
      <c r="I46" s="37">
        <f t="shared" si="1"/>
        <v>-791</v>
      </c>
      <c r="J46" s="23"/>
      <c r="K46" s="44">
        <f t="shared" si="2"/>
        <v>791</v>
      </c>
      <c r="L46" s="29">
        <v>0.01</v>
      </c>
      <c r="M46" s="23">
        <f t="shared" si="9"/>
        <v>-7.91</v>
      </c>
      <c r="N46" s="22">
        <f t="shared" si="10"/>
        <v>-783.09</v>
      </c>
      <c r="O46" s="24">
        <v>60454.54</v>
      </c>
      <c r="P46" s="51"/>
      <c r="Q46" s="2"/>
      <c r="R46" s="2"/>
      <c r="S46" s="2"/>
      <c r="T46" s="2"/>
      <c r="U46" s="2"/>
    </row>
    <row r="47" spans="2:21" ht="37.5" x14ac:dyDescent="0.3">
      <c r="B47" s="19">
        <v>45</v>
      </c>
      <c r="C47" s="25" t="s">
        <v>62</v>
      </c>
      <c r="D47" s="26" t="s">
        <v>60</v>
      </c>
      <c r="E47" s="18" t="s">
        <v>3</v>
      </c>
      <c r="F47" s="41">
        <v>1821</v>
      </c>
      <c r="G47" s="45"/>
      <c r="H47" s="35">
        <f t="shared" si="0"/>
        <v>-1821</v>
      </c>
      <c r="I47" s="37">
        <f t="shared" si="1"/>
        <v>-1821</v>
      </c>
      <c r="J47" s="23"/>
      <c r="K47" s="44">
        <f t="shared" si="2"/>
        <v>1821</v>
      </c>
      <c r="L47" s="29">
        <v>0.01</v>
      </c>
      <c r="M47" s="23">
        <f t="shared" si="9"/>
        <v>-18.21</v>
      </c>
      <c r="N47" s="22">
        <f t="shared" si="10"/>
        <v>-1802.79</v>
      </c>
      <c r="O47" s="24">
        <v>139175.38</v>
      </c>
      <c r="P47" s="51"/>
      <c r="Q47" s="2"/>
      <c r="R47" s="2"/>
      <c r="S47" s="2"/>
      <c r="T47" s="2"/>
      <c r="U47" s="2"/>
    </row>
    <row r="48" spans="2:21" ht="18.75" x14ac:dyDescent="0.3">
      <c r="B48" s="19">
        <v>46</v>
      </c>
      <c r="C48" s="25" t="s">
        <v>63</v>
      </c>
      <c r="D48" s="26" t="s">
        <v>60</v>
      </c>
      <c r="E48" s="18" t="s">
        <v>3</v>
      </c>
      <c r="F48" s="41">
        <v>949</v>
      </c>
      <c r="G48" s="45"/>
      <c r="H48" s="35">
        <f t="shared" si="0"/>
        <v>-949</v>
      </c>
      <c r="I48" s="37">
        <f t="shared" si="1"/>
        <v>-949</v>
      </c>
      <c r="J48" s="23"/>
      <c r="K48" s="44">
        <f t="shared" si="2"/>
        <v>949</v>
      </c>
      <c r="L48" s="29">
        <v>0.01</v>
      </c>
      <c r="M48" s="23">
        <f t="shared" si="9"/>
        <v>-9.49</v>
      </c>
      <c r="N48" s="22">
        <f t="shared" si="10"/>
        <v>-939.51</v>
      </c>
      <c r="O48" s="24">
        <f>N48</f>
        <v>-939.51</v>
      </c>
      <c r="P48" s="51"/>
      <c r="Q48" s="2"/>
      <c r="R48" s="2"/>
      <c r="S48" s="2"/>
      <c r="T48" s="2"/>
      <c r="U48" s="2"/>
    </row>
    <row r="49" spans="1:21" ht="18.75" x14ac:dyDescent="0.3">
      <c r="B49" s="19">
        <v>47</v>
      </c>
      <c r="C49" s="25" t="s">
        <v>64</v>
      </c>
      <c r="D49" s="26" t="s">
        <v>60</v>
      </c>
      <c r="E49" s="18" t="s">
        <v>3</v>
      </c>
      <c r="F49" s="41">
        <v>1278</v>
      </c>
      <c r="G49" s="45"/>
      <c r="H49" s="35">
        <f t="shared" si="0"/>
        <v>-1278</v>
      </c>
      <c r="I49" s="37">
        <f t="shared" si="1"/>
        <v>-1278</v>
      </c>
      <c r="J49" s="23"/>
      <c r="K49" s="44">
        <f t="shared" si="2"/>
        <v>1278</v>
      </c>
      <c r="L49" s="29">
        <v>0.01</v>
      </c>
      <c r="M49" s="23">
        <f t="shared" si="9"/>
        <v>-12.780000000000001</v>
      </c>
      <c r="N49" s="22">
        <f t="shared" si="10"/>
        <v>-1265.22</v>
      </c>
      <c r="O49" s="24">
        <f>N49</f>
        <v>-1265.22</v>
      </c>
      <c r="P49" s="51"/>
      <c r="Q49" s="2"/>
      <c r="R49" s="2"/>
      <c r="S49" s="2"/>
      <c r="T49" s="2"/>
      <c r="U49" s="2"/>
    </row>
    <row r="50" spans="1:21" ht="37.5" x14ac:dyDescent="0.3">
      <c r="B50" s="19">
        <v>48</v>
      </c>
      <c r="C50" s="25" t="s">
        <v>65</v>
      </c>
      <c r="D50" s="26" t="s">
        <v>60</v>
      </c>
      <c r="E50" s="18" t="s">
        <v>3</v>
      </c>
      <c r="F50" s="41">
        <v>1369</v>
      </c>
      <c r="G50" s="45"/>
      <c r="H50" s="35">
        <f t="shared" si="0"/>
        <v>-1369</v>
      </c>
      <c r="I50" s="37">
        <f t="shared" si="1"/>
        <v>-1369</v>
      </c>
      <c r="J50" s="23"/>
      <c r="K50" s="44">
        <f t="shared" si="2"/>
        <v>1369</v>
      </c>
      <c r="L50" s="29">
        <v>0.01</v>
      </c>
      <c r="M50" s="23">
        <f t="shared" si="9"/>
        <v>-13.69</v>
      </c>
      <c r="N50" s="22">
        <f t="shared" si="10"/>
        <v>-1355.31</v>
      </c>
      <c r="O50" s="24">
        <f>N50</f>
        <v>-1355.31</v>
      </c>
      <c r="P50" s="51"/>
      <c r="Q50" s="2"/>
      <c r="R50" s="2"/>
      <c r="S50" s="2"/>
      <c r="T50" s="2"/>
      <c r="U50" s="2"/>
    </row>
    <row r="51" spans="1:21" s="2" customFormat="1" ht="21" customHeight="1" x14ac:dyDescent="0.25">
      <c r="B51" s="3"/>
      <c r="C51" s="4"/>
      <c r="D51" s="4"/>
      <c r="E51" s="4"/>
      <c r="F51" s="4"/>
      <c r="G51" s="4"/>
      <c r="H51" s="1"/>
      <c r="L51" s="5"/>
      <c r="N51" s="9">
        <f>SUM(N3:N50)</f>
        <v>716.24599999999964</v>
      </c>
      <c r="O51" s="2">
        <f>6744729.74</f>
        <v>6744729.7400000002</v>
      </c>
    </row>
    <row r="52" spans="1:21" s="2" customFormat="1" ht="18.75" hidden="1" x14ac:dyDescent="0.25">
      <c r="B52" s="3"/>
      <c r="C52" s="6" t="s">
        <v>80</v>
      </c>
      <c r="D52" s="6"/>
      <c r="E52" s="7"/>
      <c r="F52" s="7"/>
      <c r="G52" s="7"/>
      <c r="H52" s="1"/>
      <c r="L52" s="5"/>
      <c r="N52" s="11" t="s">
        <v>78</v>
      </c>
      <c r="O52" s="12">
        <f>N51-O51</f>
        <v>-6744013.4939999999</v>
      </c>
    </row>
    <row r="53" spans="1:21" s="2" customFormat="1" ht="15.75" hidden="1" x14ac:dyDescent="0.25">
      <c r="B53" s="3"/>
      <c r="C53" s="59" t="s">
        <v>75</v>
      </c>
      <c r="D53" s="60"/>
      <c r="E53" s="60"/>
      <c r="F53" s="30"/>
      <c r="G53" s="30"/>
      <c r="H53" s="1"/>
      <c r="L53" s="5"/>
      <c r="N53" s="2" t="s">
        <v>77</v>
      </c>
      <c r="O53" s="14">
        <f>SUM(O3:O50)</f>
        <v>2060991.3099999996</v>
      </c>
    </row>
    <row r="54" spans="1:21" s="2" customFormat="1" ht="31.5" hidden="1" customHeight="1" x14ac:dyDescent="0.25">
      <c r="B54" s="3"/>
      <c r="C54" s="59"/>
      <c r="D54" s="60"/>
      <c r="E54" s="60"/>
      <c r="F54" s="30"/>
      <c r="G54" s="30"/>
      <c r="H54" s="57" t="s">
        <v>79</v>
      </c>
      <c r="I54" s="57"/>
      <c r="L54" s="5"/>
    </row>
    <row r="55" spans="1:21" s="2" customFormat="1" ht="15.75" hidden="1" x14ac:dyDescent="0.25">
      <c r="B55" s="3"/>
      <c r="C55" s="8" t="s">
        <v>72</v>
      </c>
      <c r="D55" s="13">
        <v>77.2</v>
      </c>
      <c r="E55" s="1"/>
      <c r="F55" s="30"/>
      <c r="G55" s="30"/>
      <c r="H55" s="16"/>
      <c r="I55" s="11">
        <f>6744729.74</f>
        <v>6744729.7400000002</v>
      </c>
      <c r="L55" s="5"/>
    </row>
    <row r="56" spans="1:21" s="2" customFormat="1" ht="15.75" hidden="1" x14ac:dyDescent="0.25">
      <c r="B56" s="3"/>
      <c r="C56" s="8" t="s">
        <v>73</v>
      </c>
      <c r="D56" s="13">
        <v>107.7</v>
      </c>
      <c r="E56" s="1"/>
      <c r="F56" s="30"/>
      <c r="G56" s="30"/>
      <c r="H56" s="17">
        <v>0.18</v>
      </c>
      <c r="I56" s="2">
        <f>I55*H56</f>
        <v>1214051.3532</v>
      </c>
      <c r="L56" s="5"/>
      <c r="N56" s="10"/>
    </row>
    <row r="57" spans="1:21" s="2" customFormat="1" ht="15.75" hidden="1" x14ac:dyDescent="0.25">
      <c r="B57" s="3"/>
      <c r="C57" s="8" t="s">
        <v>74</v>
      </c>
      <c r="D57" s="13">
        <v>92.5</v>
      </c>
      <c r="E57" s="1"/>
      <c r="F57" s="30"/>
      <c r="G57" s="30"/>
      <c r="H57" s="15"/>
      <c r="I57" s="11">
        <f>I55+I56</f>
        <v>7958781.0932</v>
      </c>
      <c r="L57" s="5"/>
    </row>
    <row r="58" spans="1:21" s="2" customFormat="1" ht="15.75" x14ac:dyDescent="0.25">
      <c r="A58"/>
      <c r="B58"/>
      <c r="C58"/>
      <c r="D58"/>
      <c r="E58"/>
      <c r="F58"/>
      <c r="G58"/>
      <c r="H58" s="1"/>
      <c r="L58" s="5"/>
    </row>
    <row r="59" spans="1:21" s="2" customFormat="1" ht="22.5" customHeight="1" x14ac:dyDescent="0.25">
      <c r="A59"/>
      <c r="B59"/>
      <c r="C59"/>
      <c r="D59"/>
      <c r="E59"/>
      <c r="F59"/>
      <c r="G59"/>
      <c r="H59" s="57"/>
      <c r="I59" s="57"/>
      <c r="J59" s="57"/>
      <c r="K59" s="57"/>
      <c r="L59" s="57"/>
      <c r="M59" s="57"/>
      <c r="N59" s="57"/>
    </row>
    <row r="60" spans="1:21" s="2" customFormat="1" ht="15.75" x14ac:dyDescent="0.25">
      <c r="A60"/>
      <c r="B60"/>
      <c r="C60"/>
      <c r="D60"/>
      <c r="E60"/>
      <c r="F60"/>
      <c r="G60"/>
      <c r="H60" s="1"/>
      <c r="L60" s="5"/>
    </row>
    <row r="61" spans="1:21" s="2" customFormat="1" x14ac:dyDescent="0.25">
      <c r="A61"/>
      <c r="B61"/>
      <c r="C61"/>
      <c r="D61"/>
      <c r="E61"/>
      <c r="F61"/>
      <c r="G61"/>
    </row>
    <row r="62" spans="1:21" s="2" customFormat="1" x14ac:dyDescent="0.25">
      <c r="A62"/>
      <c r="B62"/>
      <c r="C62"/>
      <c r="D62"/>
      <c r="E62"/>
      <c r="F62"/>
      <c r="G62"/>
    </row>
    <row r="63" spans="1:21" s="2" customFormat="1" x14ac:dyDescent="0.25">
      <c r="A63"/>
      <c r="B63"/>
      <c r="C63"/>
      <c r="D63"/>
      <c r="E63"/>
      <c r="F63"/>
      <c r="G63"/>
    </row>
    <row r="64" spans="1:21" s="2" customFormat="1" x14ac:dyDescent="0.25">
      <c r="A64"/>
      <c r="B64"/>
      <c r="C64"/>
      <c r="D64"/>
      <c r="E64"/>
      <c r="F64"/>
      <c r="G64"/>
    </row>
    <row r="65" spans="1:21" s="2" customFormat="1" x14ac:dyDescent="0.25">
      <c r="A65"/>
      <c r="B65"/>
      <c r="C65"/>
      <c r="D65"/>
      <c r="E65"/>
      <c r="F65"/>
      <c r="G65"/>
      <c r="P65"/>
      <c r="Q65"/>
      <c r="R65"/>
      <c r="S65"/>
      <c r="T65"/>
      <c r="U65"/>
    </row>
    <row r="66" spans="1:21" s="2" customFormat="1" x14ac:dyDescent="0.25">
      <c r="A66"/>
      <c r="B66"/>
      <c r="C66"/>
      <c r="D66"/>
      <c r="E66"/>
      <c r="F66"/>
      <c r="G66"/>
      <c r="P66"/>
      <c r="Q66"/>
      <c r="R66"/>
      <c r="S66"/>
      <c r="T66"/>
      <c r="U66"/>
    </row>
    <row r="67" spans="1:21" s="2" customFormat="1" x14ac:dyDescent="0.25">
      <c r="A67"/>
      <c r="B67"/>
      <c r="C67"/>
      <c r="D67"/>
      <c r="E67"/>
      <c r="F67"/>
      <c r="G67"/>
      <c r="P67"/>
      <c r="Q67"/>
      <c r="R67"/>
      <c r="S67"/>
      <c r="T67"/>
      <c r="U67"/>
    </row>
    <row r="68" spans="1:21" s="2" customFormat="1" x14ac:dyDescent="0.25">
      <c r="A68"/>
      <c r="B68"/>
      <c r="C68"/>
      <c r="D68"/>
      <c r="E68"/>
      <c r="F68"/>
      <c r="G68"/>
      <c r="P68"/>
      <c r="Q68"/>
      <c r="R68"/>
      <c r="S68"/>
      <c r="T68"/>
      <c r="U68"/>
    </row>
    <row r="69" spans="1:21" s="2" customFormat="1" x14ac:dyDescent="0.25">
      <c r="A69"/>
      <c r="B69"/>
      <c r="C69"/>
      <c r="D69"/>
      <c r="E69"/>
      <c r="F69"/>
      <c r="G69"/>
      <c r="P69"/>
      <c r="Q69"/>
      <c r="R69"/>
      <c r="S69"/>
      <c r="T69"/>
      <c r="U69"/>
    </row>
    <row r="70" spans="1:21" s="2" customFormat="1" x14ac:dyDescent="0.25">
      <c r="A70"/>
      <c r="B70"/>
      <c r="C70"/>
      <c r="D70"/>
      <c r="E70"/>
      <c r="F70"/>
      <c r="G70"/>
      <c r="P70"/>
      <c r="Q70"/>
      <c r="R70"/>
      <c r="S70"/>
      <c r="T70"/>
      <c r="U70"/>
    </row>
    <row r="71" spans="1:21" s="2" customFormat="1" x14ac:dyDescent="0.25">
      <c r="A71"/>
      <c r="B71"/>
      <c r="C71"/>
      <c r="D71"/>
      <c r="E71"/>
      <c r="F71"/>
      <c r="G71"/>
      <c r="H71" s="2" t="e">
        <f>#REF!-(#REF!*2.5%)</f>
        <v>#REF!</v>
      </c>
      <c r="P71"/>
      <c r="Q71"/>
      <c r="R71"/>
      <c r="S71"/>
      <c r="T71"/>
      <c r="U71"/>
    </row>
    <row r="72" spans="1:21" s="2" customFormat="1" x14ac:dyDescent="0.25">
      <c r="A72"/>
      <c r="B72"/>
      <c r="C72"/>
      <c r="D72"/>
      <c r="E72"/>
      <c r="F72"/>
      <c r="G72"/>
      <c r="P72"/>
      <c r="Q72"/>
      <c r="R72"/>
      <c r="S72"/>
      <c r="T72"/>
      <c r="U72"/>
    </row>
    <row r="103" ht="30.75" customHeight="1" x14ac:dyDescent="0.25"/>
  </sheetData>
  <mergeCells count="6">
    <mergeCell ref="H59:N59"/>
    <mergeCell ref="F1:O1"/>
    <mergeCell ref="H54:I54"/>
    <mergeCell ref="C53:C54"/>
    <mergeCell ref="D53:D54"/>
    <mergeCell ref="E53:E54"/>
  </mergeCells>
  <conditionalFormatting sqref="C3:C57">
    <cfRule type="duplicateValues" dxfId="0" priority="23"/>
  </conditionalFormatting>
  <pageMargins left="0.98425196850393704" right="0.98425196850393704" top="0.98425196850393704" bottom="0.98425196850393704" header="0.51181102362204722" footer="0.51181102362204722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LIC-49</dc:creator>
  <cp:lastModifiedBy>shijith</cp:lastModifiedBy>
  <cp:lastPrinted>2021-07-27T09:26:50Z</cp:lastPrinted>
  <dcterms:created xsi:type="dcterms:W3CDTF">2021-07-08T09:14:16Z</dcterms:created>
  <dcterms:modified xsi:type="dcterms:W3CDTF">2021-07-27T09:45:21Z</dcterms:modified>
</cp:coreProperties>
</file>